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1" yWindow="65268" windowWidth="20216" windowHeight="11478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1,2'!$A$1:$Q$26</definedName>
    <definedName name="_xlnm.Print_Area" localSheetId="5">'CUADRO 1,3'!$A$1:$Q$25</definedName>
    <definedName name="_xlnm.Print_Area" localSheetId="6">'CUADRO 1,4'!$A$1:$Y$38</definedName>
    <definedName name="_xlnm.Print_Area" localSheetId="7">'CUADRO 1,5'!$A$3:$Y$42</definedName>
    <definedName name="_xlnm.Print_Area" localSheetId="9">'CUADRO 1,7'!$A$1:$Q$48</definedName>
    <definedName name="_xlnm.Print_Area" localSheetId="16">'CUADRO 1.10'!$A$1:$Z$63</definedName>
    <definedName name="_xlnm.Print_Area" localSheetId="17">'CUADRO 1.11'!$A$3:$Z$63</definedName>
    <definedName name="_xlnm.Print_Area" localSheetId="18">'CUADRO 1.12'!$A$1:$Z$27</definedName>
    <definedName name="_xlnm.Print_Area" localSheetId="19">'CUADRO 1.13'!$A$3:$Z$16</definedName>
    <definedName name="_xlnm.Print_Area" localSheetId="2">'CUADRO 1.1A'!$A$1:$O$43</definedName>
    <definedName name="_xlnm.Print_Area" localSheetId="3">'CUADRO 1.1B'!$A$1:$O$43</definedName>
    <definedName name="_xlnm.Print_Area" localSheetId="8">'CUADRO 1.6'!$A$1:$R$59</definedName>
    <definedName name="_xlnm.Print_Area" localSheetId="10">'CUADRO 1.8'!$A$1:$Y$74</definedName>
    <definedName name="_xlnm.Print_Area" localSheetId="11">'CUADRO 1.8 B'!$A$3:$Y$46</definedName>
    <definedName name="_xlnm.Print_Area" localSheetId="12">'CUADRO 1.8 C'!$A$1:$Z$63</definedName>
    <definedName name="_xlnm.Print_Area" localSheetId="13">'CUADRO 1.9'!$A$1:$Y$61</definedName>
    <definedName name="_xlnm.Print_Area" localSheetId="14">'CUADRO 1.9 B'!$A$1:$Y$47</definedName>
    <definedName name="_xlnm.Print_Area" localSheetId="15">'CUADRO 1.9 C'!$A$1:$Z$77</definedName>
    <definedName name="_xlnm.Print_Area" localSheetId="0">'INDICE'!$A$1:$D$32</definedName>
    <definedName name="PAX_NACIONAL" localSheetId="5">'CUADRO 1,3'!$A$6:$N$22</definedName>
    <definedName name="PAX_NACIONAL" localSheetId="6">'CUADRO 1,4'!$A$6:$T$36</definedName>
    <definedName name="PAX_NACIONAL" localSheetId="7">'CUADRO 1,5'!$A$6:$T$40</definedName>
    <definedName name="PAX_NACIONAL" localSheetId="9">'CUADRO 1,7'!$A$6:$N$46</definedName>
    <definedName name="PAX_NACIONAL" localSheetId="16">'CUADRO 1.10'!$A$6:$U$59</definedName>
    <definedName name="PAX_NACIONAL" localSheetId="17">'CUADRO 1.11'!$A$6:$U$61</definedName>
    <definedName name="PAX_NACIONAL" localSheetId="18">'CUADRO 1.12'!$A$7:$U$24</definedName>
    <definedName name="PAX_NACIONAL" localSheetId="19">'CUADRO 1.13'!$A$6:$U$14</definedName>
    <definedName name="PAX_NACIONAL" localSheetId="8">'CUADRO 1.6'!$A$6:$N$57</definedName>
    <definedName name="PAX_NACIONAL" localSheetId="10">'CUADRO 1.8'!$A$6:$T$70</definedName>
    <definedName name="PAX_NACIONAL" localSheetId="11">'CUADRO 1.8 B'!$A$6:$T$43</definedName>
    <definedName name="PAX_NACIONAL" localSheetId="12">'CUADRO 1.8 C'!$A$6:$T$60</definedName>
    <definedName name="PAX_NACIONAL" localSheetId="13">'CUADRO 1.9'!$A$6:$T$57</definedName>
    <definedName name="PAX_NACIONAL" localSheetId="14">'CUADRO 1.9 B'!$A$6:$T$42</definedName>
    <definedName name="PAX_NACIONAL" localSheetId="15">'CUADRO 1.9 C'!$A$6:$T$72</definedName>
    <definedName name="PAX_NACIONAL">'CUADRO 1,2'!$A$6:$N$23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<sst xmlns="http://schemas.openxmlformats.org/spreadsheetml/2006/main" count="1571" uniqueCount="460">
  <si>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</si>
  <si>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</si>
  <si>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</si>
  <si>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</si>
  <si>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</si>
  <si>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</si>
  <si>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</si>
  <si>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</si>
  <si>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</si>
  <si>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</si>
  <si>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</si>
  <si>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</si>
  <si>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</si>
  <si>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</si>
  <si>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</si>
  <si>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</si>
  <si>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</si>
  <si>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</si>
  <si>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</si>
  <si>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</si>
  <si>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</si>
  <si>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</si>
  <si>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</si>
  <si>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</si>
  <si>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</si>
  <si>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</si>
  <si>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</si>
  <si>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</si>
  <si>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</si>
  <si>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</si>
  <si>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</si>
  <si>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</si>
  <si>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</si>
  <si>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</si>
  <si>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</si>
  <si>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</si>
  <si>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</si>
  <si>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</si>
  <si>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</si>
  <si>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</si>
  <si>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</si>
  <si>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</si>
  <si>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</si>
  <si>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</si>
  <si>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</si>
  <si>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</si>
  <si>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</si>
  <si>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</si>
  <si>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</si>
  <si>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</si>
  <si>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</si>
  <si>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</si>
  <si>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</si>
  <si>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</si>
  <si>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</si>
  <si>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</si>
  <si>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</si>
  <si>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</si>
  <si>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</si>
  <si>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</si>
  <si>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</si>
  <si>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</si>
  <si>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</si>
  <si>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</si>
  <si>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</si>
  <si>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</si>
  <si>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</si>
  <si>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</si>
  <si>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</si>
  <si>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</si>
  <si>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</si>
  <si>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</si>
  <si>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</si>
  <si>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</si>
  <si>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</si>
  <si>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</si>
  <si>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</si>
  <si>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</si>
  <si>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</si>
  <si>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</si>
  <si>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</si>
  <si>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</si>
  <si>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</si>
  <si>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</si>
  <si>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</si>
  <si>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</si>
  <si>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</si>
  <si>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</si>
  <si>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</si>
  <si>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</si>
  <si>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</si>
  <si>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</si>
  <si>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</si>
  <si>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</si>
  <si>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</si>
  <si>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</si>
  <si>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</si>
  <si>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</si>
  <si>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</si>
  <si>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</si>
  <si>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</si>
  <si>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</si>
  <si>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</si>
  <si>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</si>
  <si>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</si>
  <si>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</si>
  <si>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</si>
  <si>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</si>
  <si>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</si>
  <si>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</si>
  <si>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</si>
  <si>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</si>
  <si>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</si>
  <si>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</si>
  <si>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</si>
  <si>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</si>
  <si>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</si>
  <si>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</si>
  <si>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</si>
  <si>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</si>
  <si>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</si>
  <si>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</si>
  <si>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</si>
  <si>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</si>
  <si>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</si>
  <si>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</si>
  <si>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</si>
  <si>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</si>
  <si>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</si>
  <si>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</si>
  <si>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</si>
  <si>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</si>
  <si>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</si>
  <si>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</si>
  <si>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</si>
  <si>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</si>
  <si>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</si>
  <si>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</si>
  <si>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</si>
  <si>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</si>
  <si>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</si>
  <si>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</si>
  <si>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</si>
  <si>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</si>
  <si>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</si>
  <si>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</si>
  <si>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La aerolíneaContinental Airlines suspendió sus operaciones en Colombia.  De manera simultánea la aerolínea United Airlines inició operaciones en Colombia con el itinerario</t>
  </si>
  <si>
    <t>que tenía autorizado Continental Airlines. Esta situación se refleja en las estadísticas a partir del mes de marzo de 2012.</t>
  </si>
  <si>
    <t>La aerolínea Fast Colombia SAS (VivaColombia), inició operaciones regulares a partir del 24 de mayo de 2012.</t>
  </si>
  <si>
    <t>BOGOTA</t>
  </si>
  <si>
    <t>RIONEGRO - ANTIOQUIA</t>
  </si>
  <si>
    <t>CALI</t>
  </si>
  <si>
    <t>CARTAGENA</t>
  </si>
  <si>
    <t>BARRANQUILLA</t>
  </si>
  <si>
    <t>BUCARAMANGA</t>
  </si>
  <si>
    <t>SAN ANDRES - ISLA</t>
  </si>
  <si>
    <t>PEREIRA</t>
  </si>
  <si>
    <t>CUCUTA</t>
  </si>
  <si>
    <t>ARMENIA</t>
  </si>
  <si>
    <t>Información provisional.  **: Antes Aires</t>
  </si>
  <si>
    <t>Información provisional. *: Variación superior a 500%   **: Antes Aires.</t>
  </si>
  <si>
    <t>BOGOTA - ELDORADO</t>
  </si>
  <si>
    <t>RIONEGRO - JOSE M. CORDOVA</t>
  </si>
  <si>
    <t>CALI - ALFONSO BONILLA ARAGON</t>
  </si>
  <si>
    <t>BARRANQUILLA-E. CORTISSOZ</t>
  </si>
  <si>
    <t>MEDELLIN</t>
  </si>
  <si>
    <t>SANTA MARTA</t>
  </si>
  <si>
    <t>MONTERIA</t>
  </si>
  <si>
    <t>EL YOPAL</t>
  </si>
  <si>
    <t>NEIVA</t>
  </si>
  <si>
    <t>VALLEDUPAR</t>
  </si>
  <si>
    <t>QUIBDO</t>
  </si>
  <si>
    <t>PASTO</t>
  </si>
  <si>
    <t>MANIZALES</t>
  </si>
  <si>
    <t>BARRANCABERMEJA</t>
  </si>
  <si>
    <t>CAREPA</t>
  </si>
  <si>
    <t>IBAGUE</t>
  </si>
  <si>
    <t>LETICIA</t>
  </si>
  <si>
    <t>VILLAVICENCIO</t>
  </si>
  <si>
    <t>PUERTO GAITAN</t>
  </si>
  <si>
    <t>ARAUCA - MUNICIPIO</t>
  </si>
  <si>
    <t>RIOHACHA</t>
  </si>
  <si>
    <t>POPAYAN</t>
  </si>
  <si>
    <t>FLORENCIA</t>
  </si>
  <si>
    <t>TUMACO</t>
  </si>
  <si>
    <t>PUERTO ASIS</t>
  </si>
  <si>
    <t>PROVIDENCIA</t>
  </si>
  <si>
    <t>COROZAL</t>
  </si>
  <si>
    <t>CAUCASIA</t>
  </si>
  <si>
    <t>BAHIA SOLANO</t>
  </si>
  <si>
    <t>PUERTO CARRENO</t>
  </si>
  <si>
    <t>SAN JOSE DEL GUAVIARE</t>
  </si>
  <si>
    <t>GUAPI</t>
  </si>
  <si>
    <t>MITU</t>
  </si>
  <si>
    <t>NUQUI</t>
  </si>
  <si>
    <t>VILLA GARZON</t>
  </si>
  <si>
    <t>PUERTO INIRIDA</t>
  </si>
  <si>
    <t>LA MACARENA</t>
  </si>
  <si>
    <t>EL BAGRE</t>
  </si>
  <si>
    <t>BUENAVENTURA</t>
  </si>
  <si>
    <t>REMEDIOS</t>
  </si>
  <si>
    <t>Información provisional. *: Variación superior a 500%   . **: Antes Aires.</t>
  </si>
  <si>
    <t>Boletín Origen-Destino Octubre 2012</t>
  </si>
  <si>
    <t>Ene- Oct 2011</t>
  </si>
  <si>
    <t>Ene- Oct 2012</t>
  </si>
  <si>
    <t>Oct 2012 - Oct 2011</t>
  </si>
  <si>
    <t>Ene - Oct 2012 / Ene - Oct 2011</t>
  </si>
  <si>
    <t>Octubre 2012</t>
  </si>
  <si>
    <t>Octubre 2011</t>
  </si>
  <si>
    <t>Enero - Octubre 2012</t>
  </si>
  <si>
    <t>Enero - Octubre 2011</t>
  </si>
  <si>
    <t>Avianca</t>
  </si>
  <si>
    <t>Lan Colombia</t>
  </si>
  <si>
    <t>Copa Airlines Colombia</t>
  </si>
  <si>
    <t>Fast Colombia</t>
  </si>
  <si>
    <t>Satena</t>
  </si>
  <si>
    <t>Easy Fly</t>
  </si>
  <si>
    <t>Aer. Antioquia</t>
  </si>
  <si>
    <t>Searca</t>
  </si>
  <si>
    <t>Taxcaldas</t>
  </si>
  <si>
    <t>Sarpa</t>
  </si>
  <si>
    <t>Petroleum</t>
  </si>
  <si>
    <t>Sadelca</t>
  </si>
  <si>
    <t>Alas de Colombia</t>
  </si>
  <si>
    <t>Alpes</t>
  </si>
  <si>
    <t>Otras</t>
  </si>
  <si>
    <t>Aerosucre</t>
  </si>
  <si>
    <t>LAS</t>
  </si>
  <si>
    <t>CV Cargo</t>
  </si>
  <si>
    <t>Aer Caribe</t>
  </si>
  <si>
    <t>Tampa</t>
  </si>
  <si>
    <t>Air Colombia</t>
  </si>
  <si>
    <t>Selva</t>
  </si>
  <si>
    <t>Aerogal</t>
  </si>
  <si>
    <t>American</t>
  </si>
  <si>
    <t>Spirit Airlines</t>
  </si>
  <si>
    <t>Iberia</t>
  </si>
  <si>
    <t>Taca</t>
  </si>
  <si>
    <t>United Airlines</t>
  </si>
  <si>
    <t>Lan Peru</t>
  </si>
  <si>
    <t>Jetblue</t>
  </si>
  <si>
    <t>Air France</t>
  </si>
  <si>
    <t>Lacsa</t>
  </si>
  <si>
    <t>Delta</t>
  </si>
  <si>
    <t>Lufthansa</t>
  </si>
  <si>
    <t>Lan Chile</t>
  </si>
  <si>
    <t>Copa</t>
  </si>
  <si>
    <t>Aeromexico</t>
  </si>
  <si>
    <t>Aerol. Argentinas</t>
  </si>
  <si>
    <t>Taca International Airlines S.A</t>
  </si>
  <si>
    <t>Air Canada</t>
  </si>
  <si>
    <t>Tame</t>
  </si>
  <si>
    <t>Conviasa</t>
  </si>
  <si>
    <t>Insel Air</t>
  </si>
  <si>
    <t>Cubana</t>
  </si>
  <si>
    <t>Tiara Air</t>
  </si>
  <si>
    <t>Linea A. Carguera de Col</t>
  </si>
  <si>
    <t>Centurion</t>
  </si>
  <si>
    <t>Ups</t>
  </si>
  <si>
    <t>Martinair</t>
  </si>
  <si>
    <t>Sky Lease I.</t>
  </si>
  <si>
    <t>Airborne Express. Inc</t>
  </si>
  <si>
    <t>Florida West</t>
  </si>
  <si>
    <t>Vensecar C.A.</t>
  </si>
  <si>
    <t>Absa</t>
  </si>
  <si>
    <t>Fedex</t>
  </si>
  <si>
    <t>Mas Air</t>
  </si>
  <si>
    <t>Cargolux</t>
  </si>
  <si>
    <t>Lufthansa Cargo</t>
  </si>
  <si>
    <t>BOG-MDE-BOG</t>
  </si>
  <si>
    <t>BOG-CLO-BOG</t>
  </si>
  <si>
    <t>BOG-CTG-BOG</t>
  </si>
  <si>
    <t>BOG-BAQ-BOG</t>
  </si>
  <si>
    <t>BOG-BGA-BOG</t>
  </si>
  <si>
    <t>BOG-SMR-BOG</t>
  </si>
  <si>
    <t>BOG-ADZ-BOG</t>
  </si>
  <si>
    <t>BOG-PEI-BOG</t>
  </si>
  <si>
    <t>CTG-MDE-CTG</t>
  </si>
  <si>
    <t>BOG-CUC-BOG</t>
  </si>
  <si>
    <t>CLO-MDE-CLO</t>
  </si>
  <si>
    <t>BOG-EYP-BOG</t>
  </si>
  <si>
    <t>BOG-MTR-BOG</t>
  </si>
  <si>
    <t>CLO-CTG-CLO</t>
  </si>
  <si>
    <t>BAQ-MDE-BAQ</t>
  </si>
  <si>
    <t>ADZ-MDE-ADZ</t>
  </si>
  <si>
    <t>BOG-VUP-BOG</t>
  </si>
  <si>
    <t>BOG-NVA-BOG</t>
  </si>
  <si>
    <t>BOG-EJA-BOG</t>
  </si>
  <si>
    <t>EOH-UIB-EOH</t>
  </si>
  <si>
    <t>APO-EOH-APO</t>
  </si>
  <si>
    <t>BOG-AXM-BOG</t>
  </si>
  <si>
    <t>BOG-PSO-BOG</t>
  </si>
  <si>
    <t>CLO-BAQ-CLO</t>
  </si>
  <si>
    <t>ADZ-CLO-ADZ</t>
  </si>
  <si>
    <t>BOG-LET-BOG</t>
  </si>
  <si>
    <t>BOG-MZL-BOG</t>
  </si>
  <si>
    <t>MDE-SMR-MDE</t>
  </si>
  <si>
    <t>CTG-PEI-CTG</t>
  </si>
  <si>
    <t>BOG-IBE-BOG</t>
  </si>
  <si>
    <t>BOG-EOH-BOG</t>
  </si>
  <si>
    <t>EOH-MTR-EOH</t>
  </si>
  <si>
    <t>CUC-BGA-CUC</t>
  </si>
  <si>
    <t>BOG-UIB-BOG</t>
  </si>
  <si>
    <t>BOG-RCH-BOG</t>
  </si>
  <si>
    <t>CLO-SMR-CLO</t>
  </si>
  <si>
    <t>BOG-PPN-BOG</t>
  </si>
  <si>
    <t>BOG-AUC-BOG</t>
  </si>
  <si>
    <t>BOG-FLA-BOG</t>
  </si>
  <si>
    <t>EOH-PEI-EOH</t>
  </si>
  <si>
    <t>ADZ-PEI-ADZ</t>
  </si>
  <si>
    <t>CTG-BGA-CTG</t>
  </si>
  <si>
    <t>ADZ-CTG-ADZ</t>
  </si>
  <si>
    <t>ADZ-PVA-ADZ</t>
  </si>
  <si>
    <t>BOG-VVC-BOG</t>
  </si>
  <si>
    <t>CLO-PSO-CLO</t>
  </si>
  <si>
    <t>CAQ-EOH-CAQ</t>
  </si>
  <si>
    <t>ADZ-BGA-ADZ</t>
  </si>
  <si>
    <t>OTRAS</t>
  </si>
  <si>
    <t>CLO-TCO-CLO</t>
  </si>
  <si>
    <t>BOG-CZU-BOG</t>
  </si>
  <si>
    <t>BOG-MIA-BOG</t>
  </si>
  <si>
    <t>BOG-FLL-BOG</t>
  </si>
  <si>
    <t>MDE-MIA-MDE</t>
  </si>
  <si>
    <t>BOG-JFK-BOG</t>
  </si>
  <si>
    <t>BOG-IAH-BOG</t>
  </si>
  <si>
    <t>CLO-MIA-CLO</t>
  </si>
  <si>
    <t>BOG-ORL-BOG</t>
  </si>
  <si>
    <t>MDE-FLL-MDE</t>
  </si>
  <si>
    <t>BAQ-MIA-BAQ</t>
  </si>
  <si>
    <t>BOG-EWR-BOG</t>
  </si>
  <si>
    <t>BOG-YYZ-BOG</t>
  </si>
  <si>
    <t>CTG-FLL-CTG</t>
  </si>
  <si>
    <t>BOG-ATL-BOG</t>
  </si>
  <si>
    <t>CTG-MIA-CTG</t>
  </si>
  <si>
    <t>MDE-JFK-MDE</t>
  </si>
  <si>
    <t>BOG-IAD-BOG</t>
  </si>
  <si>
    <t>AXM-FLL-AXM</t>
  </si>
  <si>
    <t>BOG-LIM-BOG</t>
  </si>
  <si>
    <t>BOG-UIO-BOG</t>
  </si>
  <si>
    <t>BOG-CCS-BOG</t>
  </si>
  <si>
    <t>BOG-SCL-BOG</t>
  </si>
  <si>
    <t>BOG-BUE-BOG</t>
  </si>
  <si>
    <t>BOG-GYE-BOG</t>
  </si>
  <si>
    <t>BOG-SAO-BOG</t>
  </si>
  <si>
    <t>BOG-GRU-BOG</t>
  </si>
  <si>
    <t>MDE-UIO-MDE</t>
  </si>
  <si>
    <t>MDE-LIM-MDE</t>
  </si>
  <si>
    <t>BOG-VLN-BOG</t>
  </si>
  <si>
    <t>BOG-RIO-BOG</t>
  </si>
  <si>
    <t>MDE-CCS-MDE</t>
  </si>
  <si>
    <t>BOG-MAD-BOG</t>
  </si>
  <si>
    <t>BOG-CDG-BOG</t>
  </si>
  <si>
    <t>BOG-FRA-BOG</t>
  </si>
  <si>
    <t>CLO-MAD-CLO</t>
  </si>
  <si>
    <t>BOG-BCN-BOG</t>
  </si>
  <si>
    <t>MDE-MAD-MDE</t>
  </si>
  <si>
    <t>PEI-MAD-PEI</t>
  </si>
  <si>
    <t>BOG-PTY-BOG</t>
  </si>
  <si>
    <t>MDE-PTY-MDE</t>
  </si>
  <si>
    <t>BOG-MEX-BOG</t>
  </si>
  <si>
    <t>CLO-PTY-CLO</t>
  </si>
  <si>
    <t>BAQ-PTY-BAQ</t>
  </si>
  <si>
    <t>CTG-PTY-CTG</t>
  </si>
  <si>
    <t>BOG-SJO-BOG</t>
  </si>
  <si>
    <t>ADZ-PTY-ADZ</t>
  </si>
  <si>
    <t>BGA-PTY-BGA</t>
  </si>
  <si>
    <t>BOG-SDQ-BOG</t>
  </si>
  <si>
    <t>BOG-PUJ-BOG</t>
  </si>
  <si>
    <t>BOG-HAV-BOG</t>
  </si>
  <si>
    <t>BOG-AUA-BOG</t>
  </si>
  <si>
    <t>BOG-CUR-BOG</t>
  </si>
  <si>
    <t>ESTADOS UNIDOS</t>
  </si>
  <si>
    <t>CANADA</t>
  </si>
  <si>
    <t>PUERTO RICO</t>
  </si>
  <si>
    <t>ECUADOR</t>
  </si>
  <si>
    <t>PERU</t>
  </si>
  <si>
    <t>VENEZUELA</t>
  </si>
  <si>
    <t>CHILE</t>
  </si>
  <si>
    <t>BRASIL</t>
  </si>
  <si>
    <t>ARGENTINA</t>
  </si>
  <si>
    <t>BOLIVIA</t>
  </si>
  <si>
    <t>URUGUAY</t>
  </si>
  <si>
    <t>PARAGUAY</t>
  </si>
  <si>
    <t>ESPAÑA</t>
  </si>
  <si>
    <t>FRANCIA</t>
  </si>
  <si>
    <t>ALEMANIA</t>
  </si>
  <si>
    <t>INGLATERRA</t>
  </si>
  <si>
    <t>PANAMA</t>
  </si>
  <si>
    <t>MEXICO</t>
  </si>
  <si>
    <t>COSTA RICA</t>
  </si>
  <si>
    <t>EL SALVADOR</t>
  </si>
  <si>
    <t>REPUBLICA DOMINICANA</t>
  </si>
  <si>
    <t>HONDURAS</t>
  </si>
  <si>
    <t>GUATEMALA</t>
  </si>
  <si>
    <t>ANTILLAS HOLANDESAS</t>
  </si>
  <si>
    <t>CUBA</t>
  </si>
  <si>
    <t xml:space="preserve">Taca International </t>
  </si>
  <si>
    <t>BOG-CPQ-BOG</t>
  </si>
  <si>
    <t>CLO-UIO-CLO</t>
  </si>
  <si>
    <t>BOG-AMS-BOG</t>
  </si>
  <si>
    <t>BOG-LUX-BOG</t>
  </si>
  <si>
    <t>HOLANDA</t>
  </si>
  <si>
    <t>LUXEMBURGO</t>
  </si>
  <si>
    <t>BARBADOS</t>
  </si>
  <si>
    <t>CARTAGENA - RAFAEL NUQEZ</t>
  </si>
  <si>
    <t>BUCARAMANGA - PALONEGRO</t>
  </si>
  <si>
    <t>SAN ANDRES-GUSTAVO ROJAS PINILLA</t>
  </si>
  <si>
    <t>SANTA MARTA - SIMON BOLIVAR</t>
  </si>
  <si>
    <t>MEDELLIN - OLAYA HERRERA</t>
  </si>
  <si>
    <t>PEREIRA - MATECAÑAS</t>
  </si>
  <si>
    <t>CUCUTA - CAMILO DAZA</t>
  </si>
  <si>
    <t>MONTERIA - LOS GARZONES</t>
  </si>
  <si>
    <t>QUIBDO - EL CARAÑO</t>
  </si>
  <si>
    <t>VALLEDUPAR-ALFONSO LOPEZ P.</t>
  </si>
  <si>
    <t>NEIVA - BENITO SALAS</t>
  </si>
  <si>
    <t>ARMENIA - EL EDEN</t>
  </si>
  <si>
    <t>PASTO - ANTONIO NARIQO</t>
  </si>
  <si>
    <t>BARRANCABERMEJA-YARIGUIES</t>
  </si>
  <si>
    <t>ANTONIO ROLDAN BETANCOURT</t>
  </si>
  <si>
    <t>MANIZALES - LA NUBIA</t>
  </si>
  <si>
    <t>LETICIA-ALFREDO VASQUEZ COBO</t>
  </si>
  <si>
    <t>IBAGUE - PERALES</t>
  </si>
  <si>
    <t>VANGUARDIA</t>
  </si>
  <si>
    <t>MORELIA</t>
  </si>
  <si>
    <t>ARAUCA - SANTIAGO PEREZ QUIROZ</t>
  </si>
  <si>
    <t>RIOHACHA-ALMIRANTE PADILLA</t>
  </si>
  <si>
    <t>POPAYAN - GMOLEON VALENCIA</t>
  </si>
  <si>
    <t>GUSTAVO ARTUNDUAGA PAREDES</t>
  </si>
  <si>
    <t>TUMACO - LA FLORIDA</t>
  </si>
  <si>
    <t>PUERTO ASIS - 3 DE MAYO</t>
  </si>
  <si>
    <t>PROVIDENCIA- EL EMBRUJO</t>
  </si>
  <si>
    <t>COROZAL - LAS BRUJAS</t>
  </si>
  <si>
    <t>CAUCASIA- JUAN H. WHITE</t>
  </si>
  <si>
    <t>BAHIA SOLANO - JOSE C. MUTIS</t>
  </si>
  <si>
    <t>GUAPI - JUAN CASIANO</t>
  </si>
  <si>
    <t>CARREÑO-GERMAN OLANO</t>
  </si>
  <si>
    <t>NUQUI - REYES MURILLO</t>
  </si>
  <si>
    <t>PUERTO INIRIDA - CESAR GAVIRIA TRUJ</t>
  </si>
  <si>
    <t>LA MACARENA - META</t>
  </si>
  <si>
    <t>CUMARIBO</t>
  </si>
  <si>
    <t>LOMA DE CHIRIGUANA</t>
  </si>
  <si>
    <t>CALENTURITAS</t>
  </si>
  <si>
    <t>TIMBIQUI</t>
  </si>
  <si>
    <t>REMEDIOS OTU</t>
  </si>
  <si>
    <t>SAN MARTIN</t>
  </si>
  <si>
    <t>MATUPA</t>
  </si>
  <si>
    <t>SARAVENA-COLONIZADORES</t>
  </si>
  <si>
    <t>CARURU</t>
  </si>
  <si>
    <t>LA PRIMAVERA</t>
  </si>
  <si>
    <t>GUAINIA (BARRANCO MINAS)</t>
  </si>
  <si>
    <t>BARRANCO MINAS</t>
  </si>
  <si>
    <t>MIRAFLORES - GUAVIARE</t>
  </si>
  <si>
    <t>MIRAFLORES</t>
  </si>
  <si>
    <t>MELGAR</t>
  </si>
  <si>
    <t>TOLEMAIDA</t>
  </si>
  <si>
    <t>SOLANO</t>
  </si>
  <si>
    <t>PUERTO LEGUIZAMO</t>
  </si>
  <si>
    <t>SANTA RITA - VICHADA</t>
  </si>
  <si>
    <t>CENTRO ADM. "MARANDUA"</t>
  </si>
  <si>
    <t>TRES ESQUINAS AB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</si>
</sst>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9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8" xfId="57" applyNumberFormat="1" applyFont="1" applyFill="1" applyBorder="1" applyAlignment="1">
      <alignment horizontal="right" vertical="center"/>
      <protection/>
    </xf>
    <xf numFmtId="0" fontId="3" fillId="0" borderId="179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80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1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0" fontId="40" fillId="39" borderId="182" xfId="56" applyFont="1" applyFill="1" applyBorder="1" applyAlignment="1">
      <alignment horizontal="center"/>
      <protection/>
    </xf>
    <xf numFmtId="0" fontId="40" fillId="39" borderId="183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4" xfId="45" applyNumberFormat="1" applyFont="1" applyFill="1" applyBorder="1" applyAlignment="1" applyProtection="1">
      <alignment horizontal="center"/>
      <protection/>
    </xf>
    <xf numFmtId="37" fontId="138" fillId="37" borderId="185" xfId="45" applyNumberFormat="1" applyFont="1" applyFill="1" applyBorder="1" applyAlignment="1" applyProtection="1">
      <alignment horizont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6" xfId="63" applyNumberFormat="1" applyFont="1" applyFill="1" applyBorder="1" applyAlignment="1">
      <alignment horizontal="center" vertical="center" wrapText="1"/>
      <protection/>
    </xf>
    <xf numFmtId="49" fontId="12" fillId="35" borderId="187" xfId="63" applyNumberFormat="1" applyFont="1" applyFill="1" applyBorder="1" applyAlignment="1">
      <alignment horizontal="center" vertical="center" wrapText="1"/>
      <protection/>
    </xf>
    <xf numFmtId="1" fontId="5" fillId="35" borderId="188" xfId="63" applyNumberFormat="1" applyFont="1" applyFill="1" applyBorder="1" applyAlignment="1">
      <alignment horizontal="center" vertical="center" wrapText="1"/>
      <protection/>
    </xf>
    <xf numFmtId="1" fontId="5" fillId="35" borderId="189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90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91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6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92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8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92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93" xfId="63" applyFont="1" applyFill="1" applyBorder="1" applyAlignment="1">
      <alignment horizontal="center" vertical="center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49" fontId="18" fillId="35" borderId="196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3" fillId="35" borderId="197" xfId="57" applyNumberFormat="1" applyFont="1" applyFill="1" applyBorder="1" applyAlignment="1">
      <alignment horizontal="center" vertical="center" wrapText="1"/>
      <protection/>
    </xf>
    <xf numFmtId="49" fontId="13" fillId="35" borderId="198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9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0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8" fillId="35" borderId="201" xfId="57" applyNumberFormat="1" applyFont="1" applyFill="1" applyBorder="1" applyAlignment="1">
      <alignment horizontal="center" vertical="center" wrapText="1"/>
      <protection/>
    </xf>
    <xf numFmtId="1" fontId="18" fillId="35" borderId="202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7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5" xfId="57" applyFont="1" applyFill="1" applyBorder="1" applyAlignment="1">
      <alignment horizontal="center"/>
      <protection/>
    </xf>
    <xf numFmtId="0" fontId="19" fillId="35" borderId="178" xfId="57" applyFont="1" applyFill="1" applyBorder="1" applyAlignment="1">
      <alignment horizontal="center"/>
      <protection/>
    </xf>
    <xf numFmtId="0" fontId="19" fillId="35" borderId="206" xfId="57" applyFont="1" applyFill="1" applyBorder="1" applyAlignment="1">
      <alignment horizontal="center"/>
      <protection/>
    </xf>
    <xf numFmtId="0" fontId="19" fillId="35" borderId="207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1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92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6" xfId="63" applyNumberFormat="1" applyFont="1" applyFill="1" applyBorder="1" applyAlignment="1">
      <alignment horizontal="center" vertical="center" wrapText="1"/>
      <protection/>
    </xf>
    <xf numFmtId="49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6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92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8" xfId="57" applyNumberFormat="1" applyFont="1" applyFill="1" applyBorder="1" applyAlignment="1">
      <alignment horizontal="center" vertical="center" wrapText="1"/>
      <protection/>
    </xf>
    <xf numFmtId="49" fontId="18" fillId="35" borderId="209" xfId="57" applyNumberFormat="1" applyFont="1" applyFill="1" applyBorder="1" applyAlignment="1">
      <alignment horizontal="center" vertical="center" wrapText="1"/>
      <protection/>
    </xf>
    <xf numFmtId="0" fontId="31" fillId="0" borderId="210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1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11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5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6" xfId="57" applyFont="1" applyFill="1" applyBorder="1" applyAlignment="1">
      <alignment horizontal="center"/>
      <protection/>
    </xf>
    <xf numFmtId="1" fontId="19" fillId="35" borderId="199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200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0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86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8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214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5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6" xfId="57" applyFont="1" applyFill="1" applyBorder="1" applyAlignment="1">
      <alignment horizontal="center"/>
      <protection/>
    </xf>
    <xf numFmtId="0" fontId="19" fillId="35" borderId="217" xfId="57" applyFont="1" applyFill="1" applyBorder="1" applyAlignment="1">
      <alignment horizontal="center"/>
      <protection/>
    </xf>
    <xf numFmtId="1" fontId="18" fillId="35" borderId="218" xfId="57" applyNumberFormat="1" applyFont="1" applyFill="1" applyBorder="1" applyAlignment="1">
      <alignment horizontal="center" vertical="center" wrapText="1"/>
      <protection/>
    </xf>
    <xf numFmtId="1" fontId="18" fillId="35" borderId="219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49" fontId="13" fillId="35" borderId="220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95250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23825"/>
          <a:ext cx="2809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339" customWidth="1"/>
    <col min="2" max="2" width="14.421875" style="339" customWidth="1"/>
    <col min="3" max="3" width="67.421875" style="339" customWidth="1"/>
    <col min="4" max="4" width="2.140625" style="339" customWidth="1"/>
    <col min="5" max="16384" width="11.42187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512" t="s">
        <v>202</v>
      </c>
      <c r="C8" s="513"/>
      <c r="E8" s="349"/>
    </row>
    <row r="9" spans="2:5" ht="23.25">
      <c r="B9" s="514" t="s">
        <v>38</v>
      </c>
      <c r="C9" s="515"/>
      <c r="E9" s="349"/>
    </row>
    <row r="10" spans="2:3" ht="15" customHeight="1">
      <c r="B10" s="516" t="s">
        <v>77</v>
      </c>
      <c r="C10" s="517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136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19.5" customHeight="1">
      <c r="B23" s="356" t="s">
        <v>99</v>
      </c>
      <c r="C23" s="357" t="s">
        <v>100</v>
      </c>
    </row>
    <row r="24" spans="2:3" ht="19.5" customHeight="1">
      <c r="B24" s="354" t="s">
        <v>101</v>
      </c>
      <c r="C24" s="355" t="s">
        <v>102</v>
      </c>
    </row>
    <row r="25" spans="2:3" ht="19.5" customHeight="1">
      <c r="B25" s="356" t="s">
        <v>103</v>
      </c>
      <c r="C25" s="358" t="s">
        <v>104</v>
      </c>
    </row>
    <row r="26" spans="2:3" ht="19.5" customHeight="1">
      <c r="B26" s="354" t="s">
        <v>105</v>
      </c>
      <c r="C26" s="383" t="s">
        <v>106</v>
      </c>
    </row>
    <row r="27" spans="2:4" ht="19.5" customHeight="1">
      <c r="B27" s="356" t="s">
        <v>116</v>
      </c>
      <c r="C27" s="357" t="s">
        <v>128</v>
      </c>
      <c r="D27" s="391"/>
    </row>
    <row r="28" spans="2:4" ht="19.5" customHeight="1">
      <c r="B28" s="475" t="s">
        <v>117</v>
      </c>
      <c r="C28" s="370" t="s">
        <v>129</v>
      </c>
      <c r="D28" s="391"/>
    </row>
    <row r="29" spans="2:4" ht="19.5" customHeight="1">
      <c r="B29" s="356" t="s">
        <v>118</v>
      </c>
      <c r="C29" s="358" t="s">
        <v>130</v>
      </c>
      <c r="D29" s="391"/>
    </row>
    <row r="30" spans="2:4" ht="19.5" customHeight="1" thickBot="1">
      <c r="B30" s="476" t="s">
        <v>119</v>
      </c>
      <c r="C30" s="371" t="s">
        <v>131</v>
      </c>
      <c r="D30" s="391"/>
    </row>
    <row r="31" ht="13.5" thickTop="1"/>
    <row r="32" spans="1:3" ht="14.25">
      <c r="A32" s="384"/>
      <c r="B32" s="385" t="s">
        <v>137</v>
      </c>
      <c r="C32" s="384"/>
    </row>
    <row r="33" spans="1:3" ht="12.75">
      <c r="A33" s="384"/>
      <c r="B33" s="384" t="s">
        <v>142</v>
      </c>
      <c r="C33" s="384"/>
    </row>
    <row r="34" spans="1:3" ht="12.75">
      <c r="A34" s="384"/>
      <c r="B34" s="384"/>
      <c r="C34" s="384"/>
    </row>
    <row r="35" spans="1:3" ht="14.25">
      <c r="A35" s="384"/>
      <c r="B35" s="385" t="s">
        <v>138</v>
      </c>
      <c r="C35" s="384"/>
    </row>
    <row r="36" spans="1:3" ht="12.75">
      <c r="A36" s="384"/>
      <c r="B36" s="384" t="s">
        <v>139</v>
      </c>
      <c r="C36" s="384"/>
    </row>
    <row r="37" spans="1:3" ht="12.75">
      <c r="A37" s="384"/>
      <c r="B37" s="384"/>
      <c r="C37" s="384"/>
    </row>
    <row r="38" spans="1:3" ht="14.25">
      <c r="A38" s="384"/>
      <c r="B38" s="385" t="s">
        <v>140</v>
      </c>
      <c r="C38" s="384"/>
    </row>
    <row r="39" spans="1:3" ht="12.75">
      <c r="A39" s="384"/>
      <c r="B39" s="384" t="s">
        <v>141</v>
      </c>
      <c r="C39" s="384"/>
    </row>
    <row r="40" spans="1:3" ht="12.75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143</v>
      </c>
      <c r="C42" s="384"/>
    </row>
    <row r="43" spans="1:3" ht="13.5">
      <c r="A43" s="384"/>
      <c r="B43" s="387" t="s">
        <v>108</v>
      </c>
      <c r="C43" s="384"/>
    </row>
    <row r="44" spans="1:3" ht="12.75">
      <c r="A44" s="384"/>
      <c r="B44" s="388" t="s">
        <v>109</v>
      </c>
      <c r="C44" s="384"/>
    </row>
    <row r="45" spans="1:3" ht="12.75">
      <c r="A45" s="384"/>
      <c r="B45" s="384"/>
      <c r="C45" s="384"/>
    </row>
    <row r="46" spans="1:3" ht="12.75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8"/>
  <sheetViews>
    <sheetView showGridLines="0" zoomScale="88" zoomScaleNormal="88" zoomScalePageLayoutView="0" workbookViewId="0" topLeftCell="A13">
      <selection activeCell="N9" sqref="N9:O46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8.28125" style="186" bestFit="1" customWidth="1"/>
    <col min="5" max="5" width="9.28125" style="186" customWidth="1"/>
    <col min="6" max="6" width="9.7109375" style="186" customWidth="1"/>
    <col min="7" max="7" width="11.7109375" style="186" customWidth="1"/>
    <col min="8" max="8" width="8.28125" style="186" bestFit="1" customWidth="1"/>
    <col min="9" max="9" width="9.00390625" style="186" customWidth="1"/>
    <col min="10" max="10" width="10.421875" style="186" customWidth="1"/>
    <col min="11" max="11" width="12.00390625" style="186" customWidth="1"/>
    <col min="12" max="12" width="9.421875" style="186" bestFit="1" customWidth="1"/>
    <col min="13" max="13" width="9.00390625" style="186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31" t="s">
        <v>28</v>
      </c>
      <c r="O1" s="632"/>
      <c r="P1" s="632"/>
      <c r="Q1" s="633"/>
    </row>
    <row r="2" ht="3.75" customHeight="1" thickBot="1"/>
    <row r="3" spans="1:17" ht="24" customHeight="1" thickTop="1">
      <c r="A3" s="622" t="s">
        <v>54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4"/>
    </row>
    <row r="4" spans="1:17" ht="23.25" customHeight="1" thickBot="1">
      <c r="A4" s="614" t="s">
        <v>38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6"/>
    </row>
    <row r="5" spans="1:17" s="211" customFormat="1" ht="20.25" customHeight="1" thickBot="1">
      <c r="A5" s="628" t="s">
        <v>144</v>
      </c>
      <c r="B5" s="634" t="s">
        <v>36</v>
      </c>
      <c r="C5" s="635"/>
      <c r="D5" s="635"/>
      <c r="E5" s="635"/>
      <c r="F5" s="636"/>
      <c r="G5" s="636"/>
      <c r="H5" s="636"/>
      <c r="I5" s="637"/>
      <c r="J5" s="635" t="s">
        <v>35</v>
      </c>
      <c r="K5" s="635"/>
      <c r="L5" s="635"/>
      <c r="M5" s="635"/>
      <c r="N5" s="635"/>
      <c r="O5" s="635"/>
      <c r="P5" s="635"/>
      <c r="Q5" s="638"/>
    </row>
    <row r="6" spans="1:17" s="490" customFormat="1" ht="28.5" customHeight="1" thickBot="1">
      <c r="A6" s="629"/>
      <c r="B6" s="625" t="s">
        <v>207</v>
      </c>
      <c r="C6" s="626"/>
      <c r="D6" s="627"/>
      <c r="E6" s="557" t="s">
        <v>34</v>
      </c>
      <c r="F6" s="625" t="s">
        <v>208</v>
      </c>
      <c r="G6" s="626"/>
      <c r="H6" s="627"/>
      <c r="I6" s="559" t="s">
        <v>33</v>
      </c>
      <c r="J6" s="625" t="s">
        <v>209</v>
      </c>
      <c r="K6" s="626"/>
      <c r="L6" s="627"/>
      <c r="M6" s="557" t="s">
        <v>34</v>
      </c>
      <c r="N6" s="625" t="s">
        <v>210</v>
      </c>
      <c r="O6" s="626"/>
      <c r="P6" s="627"/>
      <c r="Q6" s="557" t="s">
        <v>33</v>
      </c>
    </row>
    <row r="7" spans="1:17" s="210" customFormat="1" ht="22.5" customHeight="1" thickBot="1">
      <c r="A7" s="630"/>
      <c r="B7" s="119" t="s">
        <v>22</v>
      </c>
      <c r="C7" s="116" t="s">
        <v>21</v>
      </c>
      <c r="D7" s="116" t="s">
        <v>17</v>
      </c>
      <c r="E7" s="558"/>
      <c r="F7" s="119" t="s">
        <v>22</v>
      </c>
      <c r="G7" s="117" t="s">
        <v>21</v>
      </c>
      <c r="H7" s="116" t="s">
        <v>17</v>
      </c>
      <c r="I7" s="560"/>
      <c r="J7" s="119" t="s">
        <v>22</v>
      </c>
      <c r="K7" s="116" t="s">
        <v>21</v>
      </c>
      <c r="L7" s="117" t="s">
        <v>17</v>
      </c>
      <c r="M7" s="558"/>
      <c r="N7" s="118" t="s">
        <v>22</v>
      </c>
      <c r="O7" s="117" t="s">
        <v>21</v>
      </c>
      <c r="P7" s="116" t="s">
        <v>17</v>
      </c>
      <c r="Q7" s="558"/>
    </row>
    <row r="8" spans="1:17" s="212" customFormat="1" ht="18" customHeight="1" thickBot="1">
      <c r="A8" s="219" t="s">
        <v>51</v>
      </c>
      <c r="B8" s="218">
        <f>SUM(B9:B46)</f>
        <v>11189.521000000004</v>
      </c>
      <c r="C8" s="214">
        <f>SUM(C9:C46)</f>
        <v>1354.822999999998</v>
      </c>
      <c r="D8" s="214">
        <f aca="true" t="shared" si="0" ref="D8:D13">C8+B8</f>
        <v>12544.344000000003</v>
      </c>
      <c r="E8" s="215">
        <f aca="true" t="shared" si="1" ref="E8:E13">D8/$D$8</f>
        <v>1</v>
      </c>
      <c r="F8" s="214">
        <f>SUM(F9:F46)</f>
        <v>10881.443</v>
      </c>
      <c r="G8" s="214">
        <f>SUM(G9:G46)</f>
        <v>1539.6559999999997</v>
      </c>
      <c r="H8" s="214">
        <f aca="true" t="shared" si="2" ref="H8:H13">G8+F8</f>
        <v>12421.098999999998</v>
      </c>
      <c r="I8" s="217">
        <f aca="true" t="shared" si="3" ref="I8:I13">(D8/H8-1)</f>
        <v>0.009922229908964075</v>
      </c>
      <c r="J8" s="216">
        <f>SUM(J9:J46)</f>
        <v>103137.48700000005</v>
      </c>
      <c r="K8" s="214">
        <f>SUM(K9:K46)</f>
        <v>12636.320000000549</v>
      </c>
      <c r="L8" s="214">
        <f aca="true" t="shared" si="4" ref="L8:L13">K8+J8</f>
        <v>115773.8070000006</v>
      </c>
      <c r="M8" s="215">
        <f aca="true" t="shared" si="5" ref="M8:M13">(L8/$L$8)</f>
        <v>1</v>
      </c>
      <c r="N8" s="214">
        <f>SUM(N9:N46)</f>
        <v>98959.97000000013</v>
      </c>
      <c r="O8" s="214">
        <f>SUM(O9:O46)</f>
        <v>11489.320000000145</v>
      </c>
      <c r="P8" s="214">
        <f aca="true" t="shared" si="6" ref="P8:P13">O8+N8</f>
        <v>110449.29000000027</v>
      </c>
      <c r="Q8" s="213">
        <f aca="true" t="shared" si="7" ref="Q8:Q13">(L8/P8-1)</f>
        <v>0.048207797442612055</v>
      </c>
    </row>
    <row r="9" spans="1:17" s="187" customFormat="1" ht="18" customHeight="1" thickTop="1">
      <c r="A9" s="201" t="s">
        <v>269</v>
      </c>
      <c r="B9" s="200">
        <v>2019.2080000000003</v>
      </c>
      <c r="C9" s="196">
        <v>30.248</v>
      </c>
      <c r="D9" s="196">
        <f t="shared" si="0"/>
        <v>2049.456</v>
      </c>
      <c r="E9" s="199">
        <f t="shared" si="1"/>
        <v>0.16337689718968162</v>
      </c>
      <c r="F9" s="197">
        <v>1709.91</v>
      </c>
      <c r="G9" s="196">
        <v>93.44099999999999</v>
      </c>
      <c r="H9" s="196">
        <f t="shared" si="2"/>
        <v>1803.351</v>
      </c>
      <c r="I9" s="198">
        <f t="shared" si="3"/>
        <v>0.13647093660635123</v>
      </c>
      <c r="J9" s="197">
        <v>16983.894</v>
      </c>
      <c r="K9" s="196">
        <v>737.0229999999998</v>
      </c>
      <c r="L9" s="196">
        <f t="shared" si="4"/>
        <v>17720.917</v>
      </c>
      <c r="M9" s="198">
        <f t="shared" si="5"/>
        <v>0.1530649933624443</v>
      </c>
      <c r="N9" s="197">
        <v>15333.424999999994</v>
      </c>
      <c r="O9" s="196">
        <v>254.09799999999996</v>
      </c>
      <c r="P9" s="196">
        <f t="shared" si="6"/>
        <v>15587.522999999994</v>
      </c>
      <c r="Q9" s="195">
        <f t="shared" si="7"/>
        <v>0.13686549171411055</v>
      </c>
    </row>
    <row r="10" spans="1:17" s="187" customFormat="1" ht="18" customHeight="1">
      <c r="A10" s="201" t="s">
        <v>270</v>
      </c>
      <c r="B10" s="200">
        <v>1452.3729999999998</v>
      </c>
      <c r="C10" s="196">
        <v>4.644</v>
      </c>
      <c r="D10" s="196">
        <f t="shared" si="0"/>
        <v>1457.0169999999998</v>
      </c>
      <c r="E10" s="199">
        <f t="shared" si="1"/>
        <v>0.11614931797150967</v>
      </c>
      <c r="F10" s="197">
        <v>1775.4800000000005</v>
      </c>
      <c r="G10" s="196">
        <v>6.22</v>
      </c>
      <c r="H10" s="196">
        <f t="shared" si="2"/>
        <v>1781.7000000000005</v>
      </c>
      <c r="I10" s="198">
        <f t="shared" si="3"/>
        <v>-0.18223213784587788</v>
      </c>
      <c r="J10" s="197">
        <v>15061.363000000005</v>
      </c>
      <c r="K10" s="196">
        <v>64.85700000000001</v>
      </c>
      <c r="L10" s="196">
        <f t="shared" si="4"/>
        <v>15126.220000000005</v>
      </c>
      <c r="M10" s="198">
        <f t="shared" si="5"/>
        <v>0.13065321415922623</v>
      </c>
      <c r="N10" s="197">
        <v>13843.285999999995</v>
      </c>
      <c r="O10" s="196">
        <v>68.83600000000001</v>
      </c>
      <c r="P10" s="196">
        <f t="shared" si="6"/>
        <v>13912.121999999994</v>
      </c>
      <c r="Q10" s="195">
        <f t="shared" si="7"/>
        <v>0.0872690736898376</v>
      </c>
    </row>
    <row r="11" spans="1:17" s="187" customFormat="1" ht="18" customHeight="1">
      <c r="A11" s="201" t="s">
        <v>272</v>
      </c>
      <c r="B11" s="200">
        <v>1354.238</v>
      </c>
      <c r="C11" s="196">
        <v>10.522</v>
      </c>
      <c r="D11" s="196">
        <f t="shared" si="0"/>
        <v>1364.76</v>
      </c>
      <c r="E11" s="199">
        <f t="shared" si="1"/>
        <v>0.1087948481004666</v>
      </c>
      <c r="F11" s="197">
        <v>1520.401</v>
      </c>
      <c r="G11" s="196">
        <v>0.173</v>
      </c>
      <c r="H11" s="196">
        <f t="shared" si="2"/>
        <v>1520.574</v>
      </c>
      <c r="I11" s="198">
        <f t="shared" si="3"/>
        <v>-0.10247051442415833</v>
      </c>
      <c r="J11" s="197">
        <v>13459.336000000003</v>
      </c>
      <c r="K11" s="196">
        <v>78.437</v>
      </c>
      <c r="L11" s="196">
        <f t="shared" si="4"/>
        <v>13537.773000000003</v>
      </c>
      <c r="M11" s="198">
        <f t="shared" si="5"/>
        <v>0.11693295185499025</v>
      </c>
      <c r="N11" s="197">
        <v>14646.403999999999</v>
      </c>
      <c r="O11" s="196">
        <v>120.68500000000003</v>
      </c>
      <c r="P11" s="196">
        <f t="shared" si="6"/>
        <v>14767.088999999998</v>
      </c>
      <c r="Q11" s="195">
        <f t="shared" si="7"/>
        <v>-0.08324700961712872</v>
      </c>
    </row>
    <row r="12" spans="1:17" s="187" customFormat="1" ht="18" customHeight="1">
      <c r="A12" s="201" t="s">
        <v>294</v>
      </c>
      <c r="B12" s="200">
        <v>1231.176</v>
      </c>
      <c r="C12" s="196">
        <v>0.5</v>
      </c>
      <c r="D12" s="196">
        <f t="shared" si="0"/>
        <v>1231.676</v>
      </c>
      <c r="E12" s="199">
        <f t="shared" si="1"/>
        <v>0.09818576403835862</v>
      </c>
      <c r="F12" s="197">
        <v>1162.403</v>
      </c>
      <c r="G12" s="196">
        <v>0.2</v>
      </c>
      <c r="H12" s="196">
        <f t="shared" si="2"/>
        <v>1162.603</v>
      </c>
      <c r="I12" s="198">
        <f t="shared" si="3"/>
        <v>0.05941237034482105</v>
      </c>
      <c r="J12" s="197">
        <v>10581.540000000003</v>
      </c>
      <c r="K12" s="196">
        <v>15.882000000000001</v>
      </c>
      <c r="L12" s="196">
        <f t="shared" si="4"/>
        <v>10597.422000000002</v>
      </c>
      <c r="M12" s="198">
        <f t="shared" si="5"/>
        <v>0.09153557505455398</v>
      </c>
      <c r="N12" s="197">
        <v>10929.019999999999</v>
      </c>
      <c r="O12" s="196">
        <v>3.8800000000000003</v>
      </c>
      <c r="P12" s="196">
        <f t="shared" si="6"/>
        <v>10932.899999999998</v>
      </c>
      <c r="Q12" s="195">
        <f t="shared" si="7"/>
        <v>-0.030685179595532297</v>
      </c>
    </row>
    <row r="13" spans="1:17" s="187" customFormat="1" ht="18" customHeight="1">
      <c r="A13" s="201" t="s">
        <v>275</v>
      </c>
      <c r="B13" s="200">
        <v>743.674</v>
      </c>
      <c r="C13" s="196">
        <v>71.512</v>
      </c>
      <c r="D13" s="196">
        <f t="shared" si="0"/>
        <v>815.1859999999999</v>
      </c>
      <c r="E13" s="199">
        <f t="shared" si="1"/>
        <v>0.06498434673028736</v>
      </c>
      <c r="F13" s="197">
        <v>514.785</v>
      </c>
      <c r="G13" s="196">
        <v>141.296</v>
      </c>
      <c r="H13" s="196">
        <f t="shared" si="2"/>
        <v>656.0809999999999</v>
      </c>
      <c r="I13" s="198">
        <f t="shared" si="3"/>
        <v>0.24250816591244084</v>
      </c>
      <c r="J13" s="197">
        <v>5825.517000000001</v>
      </c>
      <c r="K13" s="196">
        <v>591.962</v>
      </c>
      <c r="L13" s="196">
        <f t="shared" si="4"/>
        <v>6417.479000000001</v>
      </c>
      <c r="M13" s="198">
        <f t="shared" si="5"/>
        <v>0.055431182288062514</v>
      </c>
      <c r="N13" s="197">
        <v>4303.354</v>
      </c>
      <c r="O13" s="196">
        <v>510.8450000000001</v>
      </c>
      <c r="P13" s="196">
        <f t="shared" si="6"/>
        <v>4814.1990000000005</v>
      </c>
      <c r="Q13" s="195">
        <f t="shared" si="7"/>
        <v>0.33303151780805074</v>
      </c>
    </row>
    <row r="14" spans="1:17" s="187" customFormat="1" ht="18" customHeight="1">
      <c r="A14" s="201" t="s">
        <v>271</v>
      </c>
      <c r="B14" s="200">
        <v>569.217</v>
      </c>
      <c r="C14" s="196">
        <v>0.43100000000000005</v>
      </c>
      <c r="D14" s="196">
        <f aca="true" t="shared" si="8" ref="D14:D27">C14+B14</f>
        <v>569.648</v>
      </c>
      <c r="E14" s="199">
        <f aca="true" t="shared" si="9" ref="E14:E27">D14/$D$8</f>
        <v>0.04541074447575735</v>
      </c>
      <c r="F14" s="197">
        <v>449.86500000000007</v>
      </c>
      <c r="G14" s="196">
        <v>0.2</v>
      </c>
      <c r="H14" s="196">
        <f aca="true" t="shared" si="10" ref="H14:H27">G14+F14</f>
        <v>450.06500000000005</v>
      </c>
      <c r="I14" s="198">
        <f aca="true" t="shared" si="11" ref="I14:I27">(D14/H14-1)</f>
        <v>0.26570162087698423</v>
      </c>
      <c r="J14" s="197">
        <v>5901.053</v>
      </c>
      <c r="K14" s="196">
        <v>19.633</v>
      </c>
      <c r="L14" s="196">
        <f aca="true" t="shared" si="12" ref="L14:L27">K14+J14</f>
        <v>5920.686</v>
      </c>
      <c r="M14" s="198">
        <f aca="true" t="shared" si="13" ref="M14:M27">(L14/$L$8)</f>
        <v>0.05114011669323416</v>
      </c>
      <c r="N14" s="197">
        <v>5272.621000000001</v>
      </c>
      <c r="O14" s="196">
        <v>22.62399999999999</v>
      </c>
      <c r="P14" s="196">
        <f aca="true" t="shared" si="14" ref="P14:P27">O14+N14</f>
        <v>5295.245000000001</v>
      </c>
      <c r="Q14" s="195">
        <f aca="true" t="shared" si="15" ref="Q14:Q27">(L14/P14-1)</f>
        <v>0.1181137038984974</v>
      </c>
    </row>
    <row r="15" spans="1:17" s="187" customFormat="1" ht="18" customHeight="1">
      <c r="A15" s="201" t="s">
        <v>278</v>
      </c>
      <c r="B15" s="200">
        <v>366.961</v>
      </c>
      <c r="C15" s="196">
        <v>0.23000000000000004</v>
      </c>
      <c r="D15" s="196">
        <f t="shared" si="8"/>
        <v>367.19100000000003</v>
      </c>
      <c r="E15" s="199">
        <f t="shared" si="9"/>
        <v>0.029271438984772736</v>
      </c>
      <c r="F15" s="197">
        <v>357.053</v>
      </c>
      <c r="G15" s="196">
        <v>21.402</v>
      </c>
      <c r="H15" s="196">
        <f t="shared" si="10"/>
        <v>378.455</v>
      </c>
      <c r="I15" s="198">
        <f t="shared" si="11"/>
        <v>-0.029763115826187958</v>
      </c>
      <c r="J15" s="197">
        <v>3050.8019999999997</v>
      </c>
      <c r="K15" s="196">
        <v>30.145</v>
      </c>
      <c r="L15" s="196">
        <f t="shared" si="12"/>
        <v>3080.9469999999997</v>
      </c>
      <c r="M15" s="198">
        <f t="shared" si="13"/>
        <v>0.02661177929477592</v>
      </c>
      <c r="N15" s="197">
        <v>2536.1369999999997</v>
      </c>
      <c r="O15" s="196">
        <v>58.16700000000001</v>
      </c>
      <c r="P15" s="196">
        <f t="shared" si="14"/>
        <v>2594.3039999999996</v>
      </c>
      <c r="Q15" s="195">
        <f t="shared" si="15"/>
        <v>0.1875813320258537</v>
      </c>
    </row>
    <row r="16" spans="1:17" s="187" customFormat="1" ht="18" customHeight="1">
      <c r="A16" s="201" t="s">
        <v>273</v>
      </c>
      <c r="B16" s="200">
        <v>274.219</v>
      </c>
      <c r="C16" s="196">
        <v>7.521</v>
      </c>
      <c r="D16" s="196">
        <f>C16+B16</f>
        <v>281.74</v>
      </c>
      <c r="E16" s="199">
        <f>D16/$D$8</f>
        <v>0.022459524388042926</v>
      </c>
      <c r="F16" s="197">
        <v>237.208</v>
      </c>
      <c r="G16" s="196">
        <v>0.9329999999999999</v>
      </c>
      <c r="H16" s="196">
        <f>G16+F16</f>
        <v>238.141</v>
      </c>
      <c r="I16" s="198">
        <f>(D16/H16-1)</f>
        <v>0.1830806119063917</v>
      </c>
      <c r="J16" s="197">
        <v>2192.262</v>
      </c>
      <c r="K16" s="196">
        <v>51.21300000000002</v>
      </c>
      <c r="L16" s="196">
        <f>K16+J16</f>
        <v>2243.4750000000004</v>
      </c>
      <c r="M16" s="198">
        <f>(L16/$L$8)</f>
        <v>0.019378087826031225</v>
      </c>
      <c r="N16" s="197">
        <v>1855.4699999999998</v>
      </c>
      <c r="O16" s="196">
        <v>29.831</v>
      </c>
      <c r="P16" s="196">
        <f>O16+N16</f>
        <v>1885.3009999999997</v>
      </c>
      <c r="Q16" s="195">
        <f>(L16/P16-1)</f>
        <v>0.18998239538407957</v>
      </c>
    </row>
    <row r="17" spans="1:17" s="187" customFormat="1" ht="18" customHeight="1">
      <c r="A17" s="201" t="s">
        <v>283</v>
      </c>
      <c r="B17" s="200">
        <v>243.26700000000002</v>
      </c>
      <c r="C17" s="196">
        <v>0</v>
      </c>
      <c r="D17" s="196">
        <f>C17+B17</f>
        <v>243.26700000000002</v>
      </c>
      <c r="E17" s="199">
        <f>D17/$D$8</f>
        <v>0.019392564489621775</v>
      </c>
      <c r="F17" s="197">
        <v>59.988</v>
      </c>
      <c r="G17" s="196"/>
      <c r="H17" s="196">
        <f>G17+F17</f>
        <v>59.988</v>
      </c>
      <c r="I17" s="198">
        <f>(D17/H17-1)</f>
        <v>3.055261052210443</v>
      </c>
      <c r="J17" s="197">
        <v>1625.623</v>
      </c>
      <c r="K17" s="196">
        <v>0.5</v>
      </c>
      <c r="L17" s="196">
        <f>K17+J17</f>
        <v>1626.123</v>
      </c>
      <c r="M17" s="198">
        <f>(L17/$L$8)</f>
        <v>0.014045689971998516</v>
      </c>
      <c r="N17" s="197">
        <v>761.8219999999999</v>
      </c>
      <c r="O17" s="196">
        <v>0.136</v>
      </c>
      <c r="P17" s="196">
        <f>O17+N17</f>
        <v>761.9579999999999</v>
      </c>
      <c r="Q17" s="195">
        <f>(L17/P17-1)</f>
        <v>1.1341373146551388</v>
      </c>
    </row>
    <row r="18" spans="1:17" s="187" customFormat="1" ht="18" customHeight="1">
      <c r="A18" s="201" t="s">
        <v>276</v>
      </c>
      <c r="B18" s="200">
        <v>202.68099999999998</v>
      </c>
      <c r="C18" s="196">
        <v>0</v>
      </c>
      <c r="D18" s="196">
        <f t="shared" si="8"/>
        <v>202.68099999999998</v>
      </c>
      <c r="E18" s="199">
        <f t="shared" si="9"/>
        <v>0.01615716214415038</v>
      </c>
      <c r="F18" s="197">
        <v>173.421</v>
      </c>
      <c r="G18" s="196">
        <v>0.10300000000000001</v>
      </c>
      <c r="H18" s="196">
        <f t="shared" si="10"/>
        <v>173.524</v>
      </c>
      <c r="I18" s="198">
        <f t="shared" si="11"/>
        <v>0.16802863004541146</v>
      </c>
      <c r="J18" s="197">
        <v>1795.9990000000003</v>
      </c>
      <c r="K18" s="196">
        <v>12.773</v>
      </c>
      <c r="L18" s="196">
        <f t="shared" si="12"/>
        <v>1808.7720000000002</v>
      </c>
      <c r="M18" s="198">
        <f t="shared" si="13"/>
        <v>0.015623326613073982</v>
      </c>
      <c r="N18" s="197">
        <v>1358.297</v>
      </c>
      <c r="O18" s="196">
        <v>5.445</v>
      </c>
      <c r="P18" s="196">
        <f t="shared" si="14"/>
        <v>1363.742</v>
      </c>
      <c r="Q18" s="195">
        <f t="shared" si="15"/>
        <v>0.3263300536318454</v>
      </c>
    </row>
    <row r="19" spans="1:17" s="187" customFormat="1" ht="18" customHeight="1">
      <c r="A19" s="201" t="s">
        <v>280</v>
      </c>
      <c r="B19" s="200">
        <v>171.377</v>
      </c>
      <c r="C19" s="196">
        <v>15.468</v>
      </c>
      <c r="D19" s="196">
        <f t="shared" si="8"/>
        <v>186.845</v>
      </c>
      <c r="E19" s="199">
        <f t="shared" si="9"/>
        <v>0.014894760539092356</v>
      </c>
      <c r="F19" s="197">
        <v>255.83099999999996</v>
      </c>
      <c r="G19" s="196">
        <v>40.93000000000001</v>
      </c>
      <c r="H19" s="196">
        <f t="shared" si="10"/>
        <v>296.76099999999997</v>
      </c>
      <c r="I19" s="198">
        <f t="shared" si="11"/>
        <v>-0.3703855964901047</v>
      </c>
      <c r="J19" s="197">
        <v>1075.792</v>
      </c>
      <c r="K19" s="196">
        <v>180.67700000000005</v>
      </c>
      <c r="L19" s="196">
        <f t="shared" si="12"/>
        <v>1256.469</v>
      </c>
      <c r="M19" s="198">
        <f t="shared" si="13"/>
        <v>0.010852791599053087</v>
      </c>
      <c r="N19" s="197">
        <v>2915.8179999999998</v>
      </c>
      <c r="O19" s="196">
        <v>248.4250000000001</v>
      </c>
      <c r="P19" s="196">
        <f t="shared" si="14"/>
        <v>3164.243</v>
      </c>
      <c r="Q19" s="195">
        <f t="shared" si="15"/>
        <v>-0.6029164005419305</v>
      </c>
    </row>
    <row r="20" spans="1:17" s="187" customFormat="1" ht="18" customHeight="1">
      <c r="A20" s="201" t="s">
        <v>274</v>
      </c>
      <c r="B20" s="200">
        <v>184.517</v>
      </c>
      <c r="C20" s="196">
        <v>0.7010000000000001</v>
      </c>
      <c r="D20" s="196">
        <f t="shared" si="8"/>
        <v>185.218</v>
      </c>
      <c r="E20" s="199">
        <f t="shared" si="9"/>
        <v>0.014765060652035686</v>
      </c>
      <c r="F20" s="197">
        <v>129.769</v>
      </c>
      <c r="G20" s="196">
        <v>1.677</v>
      </c>
      <c r="H20" s="196">
        <f t="shared" si="10"/>
        <v>131.446</v>
      </c>
      <c r="I20" s="198">
        <f t="shared" si="11"/>
        <v>0.40908053497253616</v>
      </c>
      <c r="J20" s="197">
        <v>2101.736000000001</v>
      </c>
      <c r="K20" s="196">
        <v>7.409999999999998</v>
      </c>
      <c r="L20" s="196">
        <f t="shared" si="12"/>
        <v>2109.1460000000006</v>
      </c>
      <c r="M20" s="198">
        <f t="shared" si="13"/>
        <v>0.018217816746753344</v>
      </c>
      <c r="N20" s="197">
        <v>1733.0830000000005</v>
      </c>
      <c r="O20" s="196">
        <v>18.328000000000003</v>
      </c>
      <c r="P20" s="196">
        <f t="shared" si="14"/>
        <v>1751.4110000000005</v>
      </c>
      <c r="Q20" s="195">
        <f t="shared" si="15"/>
        <v>0.20425531185998036</v>
      </c>
    </row>
    <row r="21" spans="1:17" s="187" customFormat="1" ht="18" customHeight="1">
      <c r="A21" s="201" t="s">
        <v>284</v>
      </c>
      <c r="B21" s="200">
        <v>83.78999999999999</v>
      </c>
      <c r="C21" s="196">
        <v>51.738</v>
      </c>
      <c r="D21" s="196">
        <f t="shared" si="8"/>
        <v>135.528</v>
      </c>
      <c r="E21" s="199">
        <f t="shared" si="9"/>
        <v>0.010803912902898706</v>
      </c>
      <c r="F21" s="197">
        <v>68.767</v>
      </c>
      <c r="G21" s="196">
        <v>63.649</v>
      </c>
      <c r="H21" s="196">
        <f t="shared" si="10"/>
        <v>132.416</v>
      </c>
      <c r="I21" s="198">
        <f t="shared" si="11"/>
        <v>0.02350169163847271</v>
      </c>
      <c r="J21" s="197">
        <v>620.644</v>
      </c>
      <c r="K21" s="196">
        <v>534.2950000000001</v>
      </c>
      <c r="L21" s="196">
        <f t="shared" si="12"/>
        <v>1154.939</v>
      </c>
      <c r="M21" s="198">
        <f t="shared" si="13"/>
        <v>0.009975822942403493</v>
      </c>
      <c r="N21" s="197">
        <v>793.6589999999999</v>
      </c>
      <c r="O21" s="196">
        <v>428.074</v>
      </c>
      <c r="P21" s="196">
        <f t="shared" si="14"/>
        <v>1221.733</v>
      </c>
      <c r="Q21" s="195">
        <f t="shared" si="15"/>
        <v>-0.05467151988200358</v>
      </c>
    </row>
    <row r="22" spans="1:17" s="187" customFormat="1" ht="18" customHeight="1">
      <c r="A22" s="201" t="s">
        <v>291</v>
      </c>
      <c r="B22" s="200">
        <v>134.494</v>
      </c>
      <c r="C22" s="196">
        <v>0.48100000000000004</v>
      </c>
      <c r="D22" s="196">
        <f t="shared" si="8"/>
        <v>134.975</v>
      </c>
      <c r="E22" s="199">
        <f t="shared" si="9"/>
        <v>0.010759829290395732</v>
      </c>
      <c r="F22" s="197">
        <v>95.04799999999999</v>
      </c>
      <c r="G22" s="196">
        <v>6.6</v>
      </c>
      <c r="H22" s="196">
        <f t="shared" si="10"/>
        <v>101.64799999999998</v>
      </c>
      <c r="I22" s="198">
        <f t="shared" si="11"/>
        <v>0.3278667558633719</v>
      </c>
      <c r="J22" s="197">
        <v>1110.6230000000003</v>
      </c>
      <c r="K22" s="196">
        <v>3.8449999999999998</v>
      </c>
      <c r="L22" s="196">
        <f t="shared" si="12"/>
        <v>1114.4680000000003</v>
      </c>
      <c r="M22" s="198">
        <f t="shared" si="13"/>
        <v>0.009626253371801055</v>
      </c>
      <c r="N22" s="197">
        <v>608.28</v>
      </c>
      <c r="O22" s="196">
        <v>13.344999999999999</v>
      </c>
      <c r="P22" s="196">
        <f t="shared" si="14"/>
        <v>621.625</v>
      </c>
      <c r="Q22" s="195">
        <f t="shared" si="15"/>
        <v>0.7928300824452046</v>
      </c>
    </row>
    <row r="23" spans="1:17" s="187" customFormat="1" ht="18" customHeight="1">
      <c r="A23" s="201" t="s">
        <v>279</v>
      </c>
      <c r="B23" s="200">
        <v>127.88600000000002</v>
      </c>
      <c r="C23" s="196">
        <v>0.051000000000000004</v>
      </c>
      <c r="D23" s="196">
        <f t="shared" si="8"/>
        <v>127.93700000000003</v>
      </c>
      <c r="E23" s="199">
        <f t="shared" si="9"/>
        <v>0.010198779625303642</v>
      </c>
      <c r="F23" s="197">
        <v>104.566</v>
      </c>
      <c r="G23" s="196">
        <v>0.07</v>
      </c>
      <c r="H23" s="196">
        <f t="shared" si="10"/>
        <v>104.636</v>
      </c>
      <c r="I23" s="198">
        <f t="shared" si="11"/>
        <v>0.22268626476547304</v>
      </c>
      <c r="J23" s="197">
        <v>1148.2419999999995</v>
      </c>
      <c r="K23" s="196">
        <v>3.012999999999999</v>
      </c>
      <c r="L23" s="196">
        <f t="shared" si="12"/>
        <v>1151.2549999999994</v>
      </c>
      <c r="M23" s="198">
        <f t="shared" si="13"/>
        <v>0.009944002273329351</v>
      </c>
      <c r="N23" s="197">
        <v>670.2189999999999</v>
      </c>
      <c r="O23" s="196">
        <v>10.306999999999993</v>
      </c>
      <c r="P23" s="196">
        <f t="shared" si="14"/>
        <v>680.526</v>
      </c>
      <c r="Q23" s="195">
        <f t="shared" si="15"/>
        <v>0.6917134686992112</v>
      </c>
    </row>
    <row r="24" spans="1:17" s="187" customFormat="1" ht="18" customHeight="1">
      <c r="A24" s="201" t="s">
        <v>281</v>
      </c>
      <c r="B24" s="200">
        <v>127.80900000000001</v>
      </c>
      <c r="C24" s="196">
        <v>0.1</v>
      </c>
      <c r="D24" s="196">
        <f t="shared" si="8"/>
        <v>127.909</v>
      </c>
      <c r="E24" s="199">
        <f t="shared" si="9"/>
        <v>0.010196547543657921</v>
      </c>
      <c r="F24" s="197">
        <v>176.396</v>
      </c>
      <c r="G24" s="196"/>
      <c r="H24" s="196">
        <f t="shared" si="10"/>
        <v>176.396</v>
      </c>
      <c r="I24" s="198">
        <f t="shared" si="11"/>
        <v>-0.27487584752488714</v>
      </c>
      <c r="J24" s="197">
        <v>1274.9909999999998</v>
      </c>
      <c r="K24" s="196">
        <v>25.159000000000006</v>
      </c>
      <c r="L24" s="196">
        <f t="shared" si="12"/>
        <v>1300.1499999999999</v>
      </c>
      <c r="M24" s="198">
        <f t="shared" si="13"/>
        <v>0.01123008764840905</v>
      </c>
      <c r="N24" s="197">
        <v>1570.6480000000008</v>
      </c>
      <c r="O24" s="196">
        <v>23.086</v>
      </c>
      <c r="P24" s="196">
        <f t="shared" si="14"/>
        <v>1593.7340000000008</v>
      </c>
      <c r="Q24" s="195">
        <f t="shared" si="15"/>
        <v>-0.18421141796560836</v>
      </c>
    </row>
    <row r="25" spans="1:17" s="187" customFormat="1" ht="18" customHeight="1">
      <c r="A25" s="201" t="s">
        <v>285</v>
      </c>
      <c r="B25" s="200">
        <v>90.502</v>
      </c>
      <c r="C25" s="196">
        <v>0.05</v>
      </c>
      <c r="D25" s="196">
        <f t="shared" si="8"/>
        <v>90.55199999999999</v>
      </c>
      <c r="E25" s="199">
        <f t="shared" si="9"/>
        <v>0.007218552042259043</v>
      </c>
      <c r="F25" s="197">
        <v>65.496</v>
      </c>
      <c r="G25" s="196">
        <v>24.89</v>
      </c>
      <c r="H25" s="196">
        <f t="shared" si="10"/>
        <v>90.386</v>
      </c>
      <c r="I25" s="198">
        <f t="shared" si="11"/>
        <v>0.0018365676100280393</v>
      </c>
      <c r="J25" s="197">
        <v>765.316</v>
      </c>
      <c r="K25" s="196">
        <v>8.082999999999998</v>
      </c>
      <c r="L25" s="196">
        <f t="shared" si="12"/>
        <v>773.399</v>
      </c>
      <c r="M25" s="198">
        <f t="shared" si="13"/>
        <v>0.006680258860279131</v>
      </c>
      <c r="N25" s="197">
        <v>565.3649999999998</v>
      </c>
      <c r="O25" s="196">
        <v>28.252</v>
      </c>
      <c r="P25" s="196">
        <f t="shared" si="14"/>
        <v>593.6169999999997</v>
      </c>
      <c r="Q25" s="195">
        <f t="shared" si="15"/>
        <v>0.3028585771633905</v>
      </c>
    </row>
    <row r="26" spans="1:17" s="187" customFormat="1" ht="18" customHeight="1">
      <c r="A26" s="201" t="s">
        <v>306</v>
      </c>
      <c r="B26" s="200">
        <v>88.51700000000001</v>
      </c>
      <c r="C26" s="196">
        <v>0.8690000000000002</v>
      </c>
      <c r="D26" s="196">
        <f t="shared" si="8"/>
        <v>89.38600000000001</v>
      </c>
      <c r="E26" s="199">
        <f t="shared" si="9"/>
        <v>0.0071256017851551254</v>
      </c>
      <c r="F26" s="197">
        <v>141.46599999999998</v>
      </c>
      <c r="G26" s="196">
        <v>15.78</v>
      </c>
      <c r="H26" s="196">
        <f t="shared" si="10"/>
        <v>157.24599999999998</v>
      </c>
      <c r="I26" s="198">
        <f t="shared" si="11"/>
        <v>-0.4315531078691984</v>
      </c>
      <c r="J26" s="197">
        <v>941.7070000000003</v>
      </c>
      <c r="K26" s="196">
        <v>40.08899999999999</v>
      </c>
      <c r="L26" s="196">
        <f t="shared" si="12"/>
        <v>981.7960000000003</v>
      </c>
      <c r="M26" s="198">
        <f t="shared" si="13"/>
        <v>0.008480294683580676</v>
      </c>
      <c r="N26" s="197">
        <v>1283.5569999999996</v>
      </c>
      <c r="O26" s="196">
        <v>72.05499999999999</v>
      </c>
      <c r="P26" s="196">
        <f t="shared" si="14"/>
        <v>1355.6119999999996</v>
      </c>
      <c r="Q26" s="195">
        <f t="shared" si="15"/>
        <v>-0.2757544194061423</v>
      </c>
    </row>
    <row r="27" spans="1:17" s="187" customFormat="1" ht="18" customHeight="1">
      <c r="A27" s="201" t="s">
        <v>293</v>
      </c>
      <c r="B27" s="200">
        <v>48.505</v>
      </c>
      <c r="C27" s="196">
        <v>39.666</v>
      </c>
      <c r="D27" s="196">
        <f t="shared" si="8"/>
        <v>88.17099999999999</v>
      </c>
      <c r="E27" s="199">
        <f t="shared" si="9"/>
        <v>0.007028745385171196</v>
      </c>
      <c r="F27" s="197">
        <v>22.494</v>
      </c>
      <c r="G27" s="196">
        <v>41.80799999999999</v>
      </c>
      <c r="H27" s="196">
        <f t="shared" si="10"/>
        <v>64.30199999999999</v>
      </c>
      <c r="I27" s="198">
        <f t="shared" si="11"/>
        <v>0.3712015178377033</v>
      </c>
      <c r="J27" s="197">
        <v>452.06800000000015</v>
      </c>
      <c r="K27" s="196">
        <v>361.476</v>
      </c>
      <c r="L27" s="196">
        <f t="shared" si="12"/>
        <v>813.5440000000001</v>
      </c>
      <c r="M27" s="198">
        <f t="shared" si="13"/>
        <v>0.0070270125953446096</v>
      </c>
      <c r="N27" s="197">
        <v>408.92200000000014</v>
      </c>
      <c r="O27" s="196">
        <v>272.38699999999994</v>
      </c>
      <c r="P27" s="196">
        <f t="shared" si="14"/>
        <v>681.3090000000001</v>
      </c>
      <c r="Q27" s="195">
        <f t="shared" si="15"/>
        <v>0.19408961278949777</v>
      </c>
    </row>
    <row r="28" spans="1:17" s="187" customFormat="1" ht="18" customHeight="1">
      <c r="A28" s="201" t="s">
        <v>292</v>
      </c>
      <c r="B28" s="200">
        <v>75.489</v>
      </c>
      <c r="C28" s="196">
        <v>0</v>
      </c>
      <c r="D28" s="196">
        <f aca="true" t="shared" si="16" ref="D28:D36">C28+B28</f>
        <v>75.489</v>
      </c>
      <c r="E28" s="199">
        <f aca="true" t="shared" si="17" ref="E28:E36">D28/$D$8</f>
        <v>0.006017771834063223</v>
      </c>
      <c r="F28" s="197">
        <v>18.625999999999998</v>
      </c>
      <c r="G28" s="196"/>
      <c r="H28" s="196">
        <f aca="true" t="shared" si="18" ref="H28:H36">G28+F28</f>
        <v>18.625999999999998</v>
      </c>
      <c r="I28" s="198">
        <f aca="true" t="shared" si="19" ref="I28:I36">(D28/H28-1)</f>
        <v>3.0528830666809847</v>
      </c>
      <c r="J28" s="197">
        <v>360.52400000000006</v>
      </c>
      <c r="K28" s="196">
        <v>0.1</v>
      </c>
      <c r="L28" s="196">
        <f aca="true" t="shared" si="20" ref="L28:L36">K28+J28</f>
        <v>360.6240000000001</v>
      </c>
      <c r="M28" s="198">
        <f aca="true" t="shared" si="21" ref="M28:M36">(L28/$L$8)</f>
        <v>0.003114901456078042</v>
      </c>
      <c r="N28" s="197">
        <v>105.737</v>
      </c>
      <c r="O28" s="196">
        <v>0.3</v>
      </c>
      <c r="P28" s="196">
        <f aca="true" t="shared" si="22" ref="P28:P36">O28+N28</f>
        <v>106.03699999999999</v>
      </c>
      <c r="Q28" s="195">
        <f aca="true" t="shared" si="23" ref="Q28:Q36">(L28/P28-1)</f>
        <v>2.4009260918358697</v>
      </c>
    </row>
    <row r="29" spans="1:17" s="187" customFormat="1" ht="18" customHeight="1">
      <c r="A29" s="201" t="s">
        <v>303</v>
      </c>
      <c r="B29" s="200">
        <v>55.205999999999996</v>
      </c>
      <c r="C29" s="196">
        <v>0.752</v>
      </c>
      <c r="D29" s="196">
        <f t="shared" si="16"/>
        <v>55.958</v>
      </c>
      <c r="E29" s="199">
        <f t="shared" si="17"/>
        <v>0.004460815168971768</v>
      </c>
      <c r="F29" s="197">
        <v>43.285</v>
      </c>
      <c r="G29" s="196">
        <v>1.027</v>
      </c>
      <c r="H29" s="196">
        <f t="shared" si="18"/>
        <v>44.312</v>
      </c>
      <c r="I29" s="198">
        <f t="shared" si="19"/>
        <v>0.2628181982307276</v>
      </c>
      <c r="J29" s="197">
        <v>462.5659999999999</v>
      </c>
      <c r="K29" s="196">
        <v>25.977</v>
      </c>
      <c r="L29" s="196">
        <f t="shared" si="20"/>
        <v>488.5429999999999</v>
      </c>
      <c r="M29" s="198">
        <f t="shared" si="21"/>
        <v>0.004219805953172097</v>
      </c>
      <c r="N29" s="197">
        <v>359.33799999999997</v>
      </c>
      <c r="O29" s="196">
        <v>13.489999999999998</v>
      </c>
      <c r="P29" s="196">
        <f t="shared" si="22"/>
        <v>372.828</v>
      </c>
      <c r="Q29" s="195">
        <f t="shared" si="23"/>
        <v>0.3103710021779478</v>
      </c>
    </row>
    <row r="30" spans="1:17" s="187" customFormat="1" ht="18" customHeight="1">
      <c r="A30" s="201" t="s">
        <v>290</v>
      </c>
      <c r="B30" s="200">
        <v>46.062000000000005</v>
      </c>
      <c r="C30" s="196">
        <v>9.024</v>
      </c>
      <c r="D30" s="196">
        <f t="shared" si="16"/>
        <v>55.086000000000006</v>
      </c>
      <c r="E30" s="199">
        <f t="shared" si="17"/>
        <v>0.004391301769147912</v>
      </c>
      <c r="F30" s="197">
        <v>24.726</v>
      </c>
      <c r="G30" s="196">
        <v>1.3</v>
      </c>
      <c r="H30" s="196">
        <f t="shared" si="18"/>
        <v>26.026</v>
      </c>
      <c r="I30" s="198">
        <f t="shared" si="19"/>
        <v>1.1165757319603475</v>
      </c>
      <c r="J30" s="197">
        <v>309.743</v>
      </c>
      <c r="K30" s="196">
        <v>38.778000000000006</v>
      </c>
      <c r="L30" s="196">
        <f t="shared" si="20"/>
        <v>348.521</v>
      </c>
      <c r="M30" s="198">
        <f t="shared" si="21"/>
        <v>0.003010361402385241</v>
      </c>
      <c r="N30" s="197">
        <v>227.904</v>
      </c>
      <c r="O30" s="196">
        <v>28.939000000000004</v>
      </c>
      <c r="P30" s="196">
        <f t="shared" si="22"/>
        <v>256.843</v>
      </c>
      <c r="Q30" s="195">
        <f t="shared" si="23"/>
        <v>0.35694178934212717</v>
      </c>
    </row>
    <row r="31" spans="1:17" s="187" customFormat="1" ht="18" customHeight="1">
      <c r="A31" s="201" t="s">
        <v>286</v>
      </c>
      <c r="B31" s="200">
        <v>44.699</v>
      </c>
      <c r="C31" s="196">
        <v>8.814</v>
      </c>
      <c r="D31" s="196">
        <f t="shared" si="16"/>
        <v>53.513</v>
      </c>
      <c r="E31" s="199">
        <f t="shared" si="17"/>
        <v>0.004265906610979417</v>
      </c>
      <c r="F31" s="197">
        <v>36.25</v>
      </c>
      <c r="G31" s="196">
        <v>8.474</v>
      </c>
      <c r="H31" s="196">
        <f t="shared" si="18"/>
        <v>44.724000000000004</v>
      </c>
      <c r="I31" s="198">
        <f t="shared" si="19"/>
        <v>0.1965164117699667</v>
      </c>
      <c r="J31" s="197">
        <v>408.155</v>
      </c>
      <c r="K31" s="196">
        <v>55.86699999999999</v>
      </c>
      <c r="L31" s="196">
        <f t="shared" si="20"/>
        <v>464.02199999999993</v>
      </c>
      <c r="M31" s="198">
        <f t="shared" si="21"/>
        <v>0.004008005023105075</v>
      </c>
      <c r="N31" s="197">
        <v>353.2749999999999</v>
      </c>
      <c r="O31" s="196">
        <v>99.50300000000001</v>
      </c>
      <c r="P31" s="196">
        <f t="shared" si="22"/>
        <v>452.7779999999999</v>
      </c>
      <c r="Q31" s="195">
        <f t="shared" si="23"/>
        <v>0.02483336204497566</v>
      </c>
    </row>
    <row r="32" spans="1:17" s="187" customFormat="1" ht="18" customHeight="1">
      <c r="A32" s="201" t="s">
        <v>288</v>
      </c>
      <c r="B32" s="200">
        <v>36.04</v>
      </c>
      <c r="C32" s="196">
        <v>11.877</v>
      </c>
      <c r="D32" s="196">
        <f t="shared" si="16"/>
        <v>47.917</v>
      </c>
      <c r="E32" s="199">
        <f t="shared" si="17"/>
        <v>0.0038198091506419143</v>
      </c>
      <c r="F32" s="197">
        <v>44.106</v>
      </c>
      <c r="G32" s="196">
        <v>3.7439999999999998</v>
      </c>
      <c r="H32" s="196">
        <f t="shared" si="18"/>
        <v>47.85</v>
      </c>
      <c r="I32" s="198">
        <f t="shared" si="19"/>
        <v>0.0014002089864157963</v>
      </c>
      <c r="J32" s="197">
        <v>390.16599999999994</v>
      </c>
      <c r="K32" s="196">
        <v>58.64800000000002</v>
      </c>
      <c r="L32" s="196">
        <f t="shared" si="20"/>
        <v>448.81399999999996</v>
      </c>
      <c r="M32" s="198">
        <f t="shared" si="21"/>
        <v>0.0038766454315525586</v>
      </c>
      <c r="N32" s="197">
        <v>460.373</v>
      </c>
      <c r="O32" s="196">
        <v>46.25400000000001</v>
      </c>
      <c r="P32" s="196">
        <f t="shared" si="22"/>
        <v>506.627</v>
      </c>
      <c r="Q32" s="195">
        <f t="shared" si="23"/>
        <v>-0.11411353915207845</v>
      </c>
    </row>
    <row r="33" spans="1:17" s="187" customFormat="1" ht="18" customHeight="1">
      <c r="A33" s="201" t="s">
        <v>287</v>
      </c>
      <c r="B33" s="200">
        <v>41.153999999999996</v>
      </c>
      <c r="C33" s="196">
        <v>5.848</v>
      </c>
      <c r="D33" s="196">
        <f t="shared" si="16"/>
        <v>47.001999999999995</v>
      </c>
      <c r="E33" s="199">
        <f t="shared" si="17"/>
        <v>0.0037468679111478435</v>
      </c>
      <c r="F33" s="197">
        <v>45.068999999999996</v>
      </c>
      <c r="G33" s="196">
        <v>14.675</v>
      </c>
      <c r="H33" s="196">
        <f t="shared" si="18"/>
        <v>59.744</v>
      </c>
      <c r="I33" s="198">
        <f t="shared" si="19"/>
        <v>-0.21327664702731663</v>
      </c>
      <c r="J33" s="197">
        <v>377.812</v>
      </c>
      <c r="K33" s="196">
        <v>54.27700000000002</v>
      </c>
      <c r="L33" s="196">
        <f t="shared" si="20"/>
        <v>432.08900000000006</v>
      </c>
      <c r="M33" s="198">
        <f t="shared" si="21"/>
        <v>0.0037321827034676146</v>
      </c>
      <c r="N33" s="197">
        <v>508.788</v>
      </c>
      <c r="O33" s="196">
        <v>125.961</v>
      </c>
      <c r="P33" s="196">
        <f t="shared" si="22"/>
        <v>634.749</v>
      </c>
      <c r="Q33" s="195">
        <f t="shared" si="23"/>
        <v>-0.3192758082328605</v>
      </c>
    </row>
    <row r="34" spans="1:17" s="187" customFormat="1" ht="18" customHeight="1">
      <c r="A34" s="201" t="s">
        <v>277</v>
      </c>
      <c r="B34" s="200">
        <v>44.147999999999996</v>
      </c>
      <c r="C34" s="196">
        <v>0</v>
      </c>
      <c r="D34" s="196">
        <f t="shared" si="16"/>
        <v>44.147999999999996</v>
      </c>
      <c r="E34" s="199">
        <f t="shared" si="17"/>
        <v>0.0035193550176876517</v>
      </c>
      <c r="F34" s="197">
        <v>15.549</v>
      </c>
      <c r="G34" s="196">
        <v>0.035</v>
      </c>
      <c r="H34" s="196">
        <f t="shared" si="18"/>
        <v>15.584</v>
      </c>
      <c r="I34" s="198">
        <f t="shared" si="19"/>
        <v>1.832905544147844</v>
      </c>
      <c r="J34" s="197">
        <v>309.82500000000005</v>
      </c>
      <c r="K34" s="196">
        <v>1.031</v>
      </c>
      <c r="L34" s="196">
        <f t="shared" si="20"/>
        <v>310.85600000000005</v>
      </c>
      <c r="M34" s="198">
        <f t="shared" si="21"/>
        <v>0.002685028747478248</v>
      </c>
      <c r="N34" s="197">
        <v>124.144</v>
      </c>
      <c r="O34" s="196">
        <v>0.495</v>
      </c>
      <c r="P34" s="196">
        <f t="shared" si="22"/>
        <v>124.63900000000001</v>
      </c>
      <c r="Q34" s="195">
        <f t="shared" si="23"/>
        <v>1.4940508187645922</v>
      </c>
    </row>
    <row r="35" spans="1:17" s="187" customFormat="1" ht="18" customHeight="1">
      <c r="A35" s="201" t="s">
        <v>311</v>
      </c>
      <c r="B35" s="200">
        <v>41.012</v>
      </c>
      <c r="C35" s="196">
        <v>0.2</v>
      </c>
      <c r="D35" s="196">
        <f t="shared" si="16"/>
        <v>41.212</v>
      </c>
      <c r="E35" s="199">
        <f t="shared" si="17"/>
        <v>0.003285305313693565</v>
      </c>
      <c r="F35" s="197">
        <v>19.163</v>
      </c>
      <c r="G35" s="196">
        <v>0.37000000000000005</v>
      </c>
      <c r="H35" s="196">
        <f t="shared" si="18"/>
        <v>19.533</v>
      </c>
      <c r="I35" s="198">
        <f t="shared" si="19"/>
        <v>1.1098653560640965</v>
      </c>
      <c r="J35" s="197">
        <v>378.567</v>
      </c>
      <c r="K35" s="196">
        <v>0.30000000000000004</v>
      </c>
      <c r="L35" s="196">
        <f t="shared" si="20"/>
        <v>378.867</v>
      </c>
      <c r="M35" s="198">
        <f t="shared" si="21"/>
        <v>0.0032724759582277367</v>
      </c>
      <c r="N35" s="197">
        <v>407.06399999999996</v>
      </c>
      <c r="O35" s="196">
        <v>0.51</v>
      </c>
      <c r="P35" s="196">
        <f t="shared" si="22"/>
        <v>407.57399999999996</v>
      </c>
      <c r="Q35" s="195">
        <f t="shared" si="23"/>
        <v>-0.07043383532806302</v>
      </c>
    </row>
    <row r="36" spans="1:17" s="187" customFormat="1" ht="18" customHeight="1">
      <c r="A36" s="201" t="s">
        <v>318</v>
      </c>
      <c r="B36" s="200">
        <v>33.774</v>
      </c>
      <c r="C36" s="196">
        <v>0.031</v>
      </c>
      <c r="D36" s="196">
        <f t="shared" si="16"/>
        <v>33.805</v>
      </c>
      <c r="E36" s="199">
        <f t="shared" si="17"/>
        <v>0.002694840001198946</v>
      </c>
      <c r="F36" s="197">
        <v>26.58</v>
      </c>
      <c r="G36" s="196"/>
      <c r="H36" s="196">
        <f t="shared" si="18"/>
        <v>26.58</v>
      </c>
      <c r="I36" s="198">
        <f t="shared" si="19"/>
        <v>0.2718209179834463</v>
      </c>
      <c r="J36" s="197">
        <v>268.05</v>
      </c>
      <c r="K36" s="196">
        <v>74.65100000000001</v>
      </c>
      <c r="L36" s="196">
        <f t="shared" si="20"/>
        <v>342.701</v>
      </c>
      <c r="M36" s="198">
        <f t="shared" si="21"/>
        <v>0.0029600909642713766</v>
      </c>
      <c r="N36" s="197">
        <v>206.381</v>
      </c>
      <c r="O36" s="196">
        <v>33.69800000000001</v>
      </c>
      <c r="P36" s="196">
        <f t="shared" si="22"/>
        <v>240.079</v>
      </c>
      <c r="Q36" s="195">
        <f t="shared" si="23"/>
        <v>0.4274509640576645</v>
      </c>
    </row>
    <row r="37" spans="1:17" s="187" customFormat="1" ht="18" customHeight="1">
      <c r="A37" s="201" t="s">
        <v>319</v>
      </c>
      <c r="B37" s="200">
        <v>0.799</v>
      </c>
      <c r="C37" s="196">
        <v>28.695999999999998</v>
      </c>
      <c r="D37" s="196">
        <f aca="true" t="shared" si="24" ref="D37:D44">C37+B37</f>
        <v>29.494999999999997</v>
      </c>
      <c r="E37" s="199">
        <f aca="true" t="shared" si="25" ref="E37:E44">D37/$D$8</f>
        <v>0.0023512588621613048</v>
      </c>
      <c r="F37" s="197">
        <v>4.899</v>
      </c>
      <c r="G37" s="196">
        <v>4.29</v>
      </c>
      <c r="H37" s="196">
        <f aca="true" t="shared" si="26" ref="H37:H44">G37+F37</f>
        <v>9.189</v>
      </c>
      <c r="I37" s="198">
        <f aca="true" t="shared" si="27" ref="I37:I44">(D37/H37-1)</f>
        <v>2.2098160844487973</v>
      </c>
      <c r="J37" s="197">
        <v>17.070999999999998</v>
      </c>
      <c r="K37" s="196">
        <v>48.071</v>
      </c>
      <c r="L37" s="196">
        <f aca="true" t="shared" si="28" ref="L37:L44">K37+J37</f>
        <v>65.142</v>
      </c>
      <c r="M37" s="198">
        <f aca="true" t="shared" si="29" ref="M37:M44">(L37/$L$8)</f>
        <v>0.0005626661305177575</v>
      </c>
      <c r="N37" s="197">
        <v>42.767</v>
      </c>
      <c r="O37" s="196">
        <v>4.651</v>
      </c>
      <c r="P37" s="196">
        <f aca="true" t="shared" si="30" ref="P37:P44">O37+N37</f>
        <v>47.418000000000006</v>
      </c>
      <c r="Q37" s="195">
        <f aca="true" t="shared" si="31" ref="Q37:Q44">(L37/P37-1)</f>
        <v>0.37378210806022993</v>
      </c>
    </row>
    <row r="38" spans="1:17" s="187" customFormat="1" ht="18" customHeight="1">
      <c r="A38" s="201" t="s">
        <v>309</v>
      </c>
      <c r="B38" s="200">
        <v>0.636</v>
      </c>
      <c r="C38" s="196">
        <v>28.092</v>
      </c>
      <c r="D38" s="196">
        <f t="shared" si="24"/>
        <v>28.727999999999998</v>
      </c>
      <c r="E38" s="199">
        <f t="shared" si="25"/>
        <v>0.0022901157685088986</v>
      </c>
      <c r="F38" s="197">
        <v>0.018</v>
      </c>
      <c r="G38" s="196">
        <v>17.575</v>
      </c>
      <c r="H38" s="196">
        <f t="shared" si="26"/>
        <v>17.593</v>
      </c>
      <c r="I38" s="198">
        <f t="shared" si="27"/>
        <v>0.6329221849599271</v>
      </c>
      <c r="J38" s="197">
        <v>2.8430000000000004</v>
      </c>
      <c r="K38" s="196">
        <v>277.758</v>
      </c>
      <c r="L38" s="196">
        <f t="shared" si="28"/>
        <v>280.601</v>
      </c>
      <c r="M38" s="198">
        <f t="shared" si="29"/>
        <v>0.0024237002070770512</v>
      </c>
      <c r="N38" s="197">
        <v>18.067</v>
      </c>
      <c r="O38" s="196">
        <v>146.21500000000003</v>
      </c>
      <c r="P38" s="196">
        <f t="shared" si="30"/>
        <v>164.28200000000004</v>
      </c>
      <c r="Q38" s="195">
        <f t="shared" si="31"/>
        <v>0.7080447036193858</v>
      </c>
    </row>
    <row r="39" spans="1:17" s="187" customFormat="1" ht="18" customHeight="1">
      <c r="A39" s="201" t="s">
        <v>312</v>
      </c>
      <c r="B39" s="200">
        <v>0</v>
      </c>
      <c r="C39" s="196">
        <v>28.584</v>
      </c>
      <c r="D39" s="196">
        <f t="shared" si="24"/>
        <v>28.584</v>
      </c>
      <c r="E39" s="199">
        <f t="shared" si="25"/>
        <v>0.0022786364914737663</v>
      </c>
      <c r="F39" s="197"/>
      <c r="G39" s="196">
        <v>30.425</v>
      </c>
      <c r="H39" s="196">
        <f t="shared" si="26"/>
        <v>30.425</v>
      </c>
      <c r="I39" s="198">
        <f t="shared" si="27"/>
        <v>-0.060509449465899756</v>
      </c>
      <c r="J39" s="197"/>
      <c r="K39" s="196">
        <v>319.92999999999995</v>
      </c>
      <c r="L39" s="196">
        <f t="shared" si="28"/>
        <v>319.92999999999995</v>
      </c>
      <c r="M39" s="198">
        <f t="shared" si="29"/>
        <v>0.0027634057157678014</v>
      </c>
      <c r="N39" s="197"/>
      <c r="O39" s="196">
        <v>340.6459999999999</v>
      </c>
      <c r="P39" s="196">
        <f t="shared" si="30"/>
        <v>340.6459999999999</v>
      </c>
      <c r="Q39" s="195">
        <f t="shared" si="31"/>
        <v>-0.06081386542040701</v>
      </c>
    </row>
    <row r="40" spans="1:17" s="187" customFormat="1" ht="18" customHeight="1">
      <c r="A40" s="201" t="s">
        <v>295</v>
      </c>
      <c r="B40" s="200">
        <v>25.143</v>
      </c>
      <c r="C40" s="196">
        <v>0</v>
      </c>
      <c r="D40" s="196">
        <f t="shared" si="24"/>
        <v>25.143</v>
      </c>
      <c r="E40" s="199">
        <f t="shared" si="25"/>
        <v>0.002004329600655084</v>
      </c>
      <c r="F40" s="197">
        <v>22.166</v>
      </c>
      <c r="G40" s="196"/>
      <c r="H40" s="196">
        <f t="shared" si="26"/>
        <v>22.166</v>
      </c>
      <c r="I40" s="198">
        <f t="shared" si="27"/>
        <v>0.1343047911215376</v>
      </c>
      <c r="J40" s="197">
        <v>270.80499999999995</v>
      </c>
      <c r="K40" s="196">
        <v>1.004</v>
      </c>
      <c r="L40" s="196">
        <f t="shared" si="28"/>
        <v>271.80899999999997</v>
      </c>
      <c r="M40" s="198">
        <f t="shared" si="29"/>
        <v>0.002347759022902292</v>
      </c>
      <c r="N40" s="197">
        <v>248.35699999999997</v>
      </c>
      <c r="O40" s="196">
        <v>9.227000000000002</v>
      </c>
      <c r="P40" s="196">
        <f t="shared" si="30"/>
        <v>257.58399999999995</v>
      </c>
      <c r="Q40" s="195">
        <f t="shared" si="31"/>
        <v>0.05522470339772667</v>
      </c>
    </row>
    <row r="41" spans="1:17" s="187" customFormat="1" ht="18" customHeight="1">
      <c r="A41" s="201" t="s">
        <v>298</v>
      </c>
      <c r="B41" s="200">
        <v>21.660999999999998</v>
      </c>
      <c r="C41" s="196">
        <v>0.637</v>
      </c>
      <c r="D41" s="196">
        <f t="shared" si="24"/>
        <v>22.298</v>
      </c>
      <c r="E41" s="199">
        <f t="shared" si="25"/>
        <v>0.0017775341620095873</v>
      </c>
      <c r="F41" s="197">
        <v>31.792</v>
      </c>
      <c r="G41" s="196">
        <v>0.575</v>
      </c>
      <c r="H41" s="196">
        <f t="shared" si="26"/>
        <v>32.367000000000004</v>
      </c>
      <c r="I41" s="198">
        <f t="shared" si="27"/>
        <v>-0.3110884542898633</v>
      </c>
      <c r="J41" s="197">
        <v>178.05700000000007</v>
      </c>
      <c r="K41" s="196">
        <v>6.881</v>
      </c>
      <c r="L41" s="196">
        <f t="shared" si="28"/>
        <v>184.93800000000007</v>
      </c>
      <c r="M41" s="198">
        <f t="shared" si="29"/>
        <v>0.0015974079525604536</v>
      </c>
      <c r="N41" s="197">
        <v>208.46999999999997</v>
      </c>
      <c r="O41" s="196">
        <v>5.169</v>
      </c>
      <c r="P41" s="196">
        <f t="shared" si="30"/>
        <v>213.63899999999998</v>
      </c>
      <c r="Q41" s="195">
        <f t="shared" si="31"/>
        <v>-0.134343448527656</v>
      </c>
    </row>
    <row r="42" spans="1:17" s="187" customFormat="1" ht="18" customHeight="1">
      <c r="A42" s="201" t="s">
        <v>302</v>
      </c>
      <c r="B42" s="200">
        <v>10.762</v>
      </c>
      <c r="C42" s="196">
        <v>10.219</v>
      </c>
      <c r="D42" s="196">
        <f t="shared" si="24"/>
        <v>20.981</v>
      </c>
      <c r="E42" s="199">
        <f t="shared" si="25"/>
        <v>0.0016725466074591065</v>
      </c>
      <c r="F42" s="197">
        <v>16.990000000000002</v>
      </c>
      <c r="G42" s="196">
        <v>9.030000000000001</v>
      </c>
      <c r="H42" s="196">
        <f t="shared" si="26"/>
        <v>26.020000000000003</v>
      </c>
      <c r="I42" s="198">
        <f t="shared" si="27"/>
        <v>-0.19365872405841666</v>
      </c>
      <c r="J42" s="197">
        <v>130.05799999999994</v>
      </c>
      <c r="K42" s="196">
        <v>24.613999999999997</v>
      </c>
      <c r="L42" s="196">
        <f t="shared" si="28"/>
        <v>154.67199999999994</v>
      </c>
      <c r="M42" s="198">
        <f t="shared" si="29"/>
        <v>0.0013359843993037141</v>
      </c>
      <c r="N42" s="197">
        <v>147.77700000000002</v>
      </c>
      <c r="O42" s="196">
        <v>38.342</v>
      </c>
      <c r="P42" s="196">
        <f t="shared" si="30"/>
        <v>186.11900000000003</v>
      </c>
      <c r="Q42" s="195">
        <f t="shared" si="31"/>
        <v>-0.168961793261301</v>
      </c>
    </row>
    <row r="43" spans="1:17" s="187" customFormat="1" ht="18" customHeight="1">
      <c r="A43" s="466" t="s">
        <v>289</v>
      </c>
      <c r="B43" s="467">
        <v>18.21</v>
      </c>
      <c r="C43" s="468">
        <v>1.3880000000000001</v>
      </c>
      <c r="D43" s="468">
        <f t="shared" si="24"/>
        <v>19.598000000000003</v>
      </c>
      <c r="E43" s="469">
        <f t="shared" si="25"/>
        <v>0.0015622977176008564</v>
      </c>
      <c r="F43" s="470">
        <v>26.930999999999997</v>
      </c>
      <c r="G43" s="468">
        <v>0.65</v>
      </c>
      <c r="H43" s="468">
        <f t="shared" si="26"/>
        <v>27.580999999999996</v>
      </c>
      <c r="I43" s="471">
        <f t="shared" si="27"/>
        <v>-0.28943838149450685</v>
      </c>
      <c r="J43" s="470">
        <v>205.38200000000003</v>
      </c>
      <c r="K43" s="468">
        <v>6.905</v>
      </c>
      <c r="L43" s="468">
        <f t="shared" si="28"/>
        <v>212.28700000000003</v>
      </c>
      <c r="M43" s="471">
        <f t="shared" si="29"/>
        <v>0.0018336358240340057</v>
      </c>
      <c r="N43" s="470">
        <v>319.27200000000005</v>
      </c>
      <c r="O43" s="468">
        <v>10.517</v>
      </c>
      <c r="P43" s="468">
        <f t="shared" si="30"/>
        <v>329.78900000000004</v>
      </c>
      <c r="Q43" s="472">
        <f t="shared" si="31"/>
        <v>-0.35629447919730495</v>
      </c>
    </row>
    <row r="44" spans="1:17" s="187" customFormat="1" ht="18" customHeight="1">
      <c r="A44" s="201" t="s">
        <v>299</v>
      </c>
      <c r="B44" s="200">
        <v>17.723000000000003</v>
      </c>
      <c r="C44" s="196">
        <v>1.414</v>
      </c>
      <c r="D44" s="196">
        <f t="shared" si="24"/>
        <v>19.137000000000004</v>
      </c>
      <c r="E44" s="199">
        <f t="shared" si="25"/>
        <v>0.0015255480876481065</v>
      </c>
      <c r="F44" s="197">
        <v>26.407</v>
      </c>
      <c r="G44" s="196">
        <v>2.774</v>
      </c>
      <c r="H44" s="196">
        <f t="shared" si="26"/>
        <v>29.181</v>
      </c>
      <c r="I44" s="198">
        <f t="shared" si="27"/>
        <v>-0.34419656625886696</v>
      </c>
      <c r="J44" s="197">
        <v>195.85900000000004</v>
      </c>
      <c r="K44" s="196">
        <v>37.302</v>
      </c>
      <c r="L44" s="196">
        <f t="shared" si="28"/>
        <v>233.16100000000003</v>
      </c>
      <c r="M44" s="198">
        <f t="shared" si="29"/>
        <v>0.0020139356737228034</v>
      </c>
      <c r="N44" s="197">
        <v>280.21000000000004</v>
      </c>
      <c r="O44" s="196">
        <v>142.36200000000002</v>
      </c>
      <c r="P44" s="196">
        <f t="shared" si="30"/>
        <v>422.57200000000006</v>
      </c>
      <c r="Q44" s="195">
        <f t="shared" si="31"/>
        <v>-0.4482336737881355</v>
      </c>
    </row>
    <row r="45" spans="1:17" s="187" customFormat="1" ht="18" customHeight="1">
      <c r="A45" s="201" t="s">
        <v>313</v>
      </c>
      <c r="B45" s="200">
        <v>4.888</v>
      </c>
      <c r="C45" s="196">
        <v>13.002999999999998</v>
      </c>
      <c r="D45" s="196">
        <f>C45+B45</f>
        <v>17.891</v>
      </c>
      <c r="E45" s="199">
        <f>D45/$D$8</f>
        <v>0.0014262204544135584</v>
      </c>
      <c r="F45" s="197">
        <v>4.792999999999999</v>
      </c>
      <c r="G45" s="196">
        <v>18.608999999999998</v>
      </c>
      <c r="H45" s="196">
        <f>G45+F45</f>
        <v>23.401999999999997</v>
      </c>
      <c r="I45" s="198">
        <f>(D45/H45-1)</f>
        <v>-0.23549269293222796</v>
      </c>
      <c r="J45" s="197">
        <v>66.732</v>
      </c>
      <c r="K45" s="196">
        <v>117.98399999999998</v>
      </c>
      <c r="L45" s="196">
        <f>K45+J45</f>
        <v>184.71599999999998</v>
      </c>
      <c r="M45" s="198">
        <f>(L45/$L$8)</f>
        <v>0.0015954904203849755</v>
      </c>
      <c r="N45" s="197">
        <v>72.49799999999998</v>
      </c>
      <c r="O45" s="196">
        <v>142.63000000000002</v>
      </c>
      <c r="P45" s="196">
        <f>O45+N45</f>
        <v>215.128</v>
      </c>
      <c r="Q45" s="195">
        <f>(L45/P45-1)</f>
        <v>-0.14136700011156156</v>
      </c>
    </row>
    <row r="46" spans="1:17" s="187" customFormat="1" ht="18" customHeight="1" thickBot="1">
      <c r="A46" s="505" t="s">
        <v>317</v>
      </c>
      <c r="B46" s="506">
        <v>1157.7040000000002</v>
      </c>
      <c r="C46" s="507">
        <v>971.5119999999981</v>
      </c>
      <c r="D46" s="507">
        <f>C46+B46</f>
        <v>2129.2159999999985</v>
      </c>
      <c r="E46" s="508">
        <f>D46/$D$8</f>
        <v>0.16973514119191868</v>
      </c>
      <c r="F46" s="509">
        <v>1453.7459999999996</v>
      </c>
      <c r="G46" s="507">
        <v>966.7309999999998</v>
      </c>
      <c r="H46" s="507">
        <f>G46+F46</f>
        <v>2420.4769999999994</v>
      </c>
      <c r="I46" s="510">
        <f>(D46/H46-1)</f>
        <v>-0.12033206677857333</v>
      </c>
      <c r="J46" s="509">
        <v>12836.764000000047</v>
      </c>
      <c r="K46" s="507">
        <v>8719.77000000055</v>
      </c>
      <c r="L46" s="507">
        <f>K46+J46</f>
        <v>21556.534000000596</v>
      </c>
      <c r="M46" s="510">
        <f>(L46/$L$8)</f>
        <v>0.18619525917464635</v>
      </c>
      <c r="N46" s="509">
        <v>13480.161000000122</v>
      </c>
      <c r="O46" s="507">
        <v>8111.605000000146</v>
      </c>
      <c r="P46" s="507">
        <f>O46+N46</f>
        <v>21591.76600000027</v>
      </c>
      <c r="Q46" s="511">
        <f>(L46/P46-1)</f>
        <v>-0.0016317331338100427</v>
      </c>
    </row>
    <row r="47" ht="15" thickTop="1">
      <c r="A47" s="121" t="s">
        <v>145</v>
      </c>
    </row>
    <row r="48" ht="13.5" customHeight="1">
      <c r="A48" s="121" t="s">
        <v>53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47:Q65536 I47:I65536 I3 Q3">
    <cfRule type="cellIs" priority="4" dxfId="93" operator="lessThan" stopIfTrue="1">
      <formula>0</formula>
    </cfRule>
  </conditionalFormatting>
  <conditionalFormatting sqref="I8:I46 Q8:Q46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3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3" t="s">
        <v>28</v>
      </c>
      <c r="Y1" s="584"/>
    </row>
    <row r="2" ht="5.25" customHeight="1" thickBot="1"/>
    <row r="3" spans="1:25" ht="24.75" customHeight="1" thickTop="1">
      <c r="A3" s="644" t="s">
        <v>63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16.5" customHeight="1" thickBot="1">
      <c r="A4" s="655" t="s">
        <v>45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270" customFormat="1" ht="15.75" customHeight="1" thickBot="1" thickTop="1">
      <c r="A5" s="588" t="s">
        <v>62</v>
      </c>
      <c r="B5" s="661" t="s">
        <v>36</v>
      </c>
      <c r="C5" s="662"/>
      <c r="D5" s="662"/>
      <c r="E5" s="662"/>
      <c r="F5" s="662"/>
      <c r="G5" s="662"/>
      <c r="H5" s="662"/>
      <c r="I5" s="662"/>
      <c r="J5" s="663"/>
      <c r="K5" s="663"/>
      <c r="L5" s="663"/>
      <c r="M5" s="664"/>
      <c r="N5" s="661" t="s">
        <v>35</v>
      </c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5"/>
    </row>
    <row r="6" spans="1:25" s="168" customFormat="1" ht="26.25" customHeight="1">
      <c r="A6" s="589"/>
      <c r="B6" s="650" t="s">
        <v>207</v>
      </c>
      <c r="C6" s="651"/>
      <c r="D6" s="651"/>
      <c r="E6" s="651"/>
      <c r="F6" s="651"/>
      <c r="G6" s="647" t="s">
        <v>34</v>
      </c>
      <c r="H6" s="650" t="s">
        <v>208</v>
      </c>
      <c r="I6" s="651"/>
      <c r="J6" s="651"/>
      <c r="K6" s="651"/>
      <c r="L6" s="651"/>
      <c r="M6" s="658" t="s">
        <v>33</v>
      </c>
      <c r="N6" s="650" t="s">
        <v>209</v>
      </c>
      <c r="O6" s="651"/>
      <c r="P6" s="651"/>
      <c r="Q6" s="651"/>
      <c r="R6" s="651"/>
      <c r="S6" s="647" t="s">
        <v>34</v>
      </c>
      <c r="T6" s="650" t="s">
        <v>210</v>
      </c>
      <c r="U6" s="651"/>
      <c r="V6" s="651"/>
      <c r="W6" s="651"/>
      <c r="X6" s="651"/>
      <c r="Y6" s="652" t="s">
        <v>33</v>
      </c>
    </row>
    <row r="7" spans="1:25" s="168" customFormat="1" ht="26.25" customHeight="1">
      <c r="A7" s="590"/>
      <c r="B7" s="639" t="s">
        <v>22</v>
      </c>
      <c r="C7" s="640"/>
      <c r="D7" s="641" t="s">
        <v>21</v>
      </c>
      <c r="E7" s="640"/>
      <c r="F7" s="642" t="s">
        <v>17</v>
      </c>
      <c r="G7" s="648"/>
      <c r="H7" s="639" t="s">
        <v>22</v>
      </c>
      <c r="I7" s="640"/>
      <c r="J7" s="641" t="s">
        <v>21</v>
      </c>
      <c r="K7" s="640"/>
      <c r="L7" s="642" t="s">
        <v>17</v>
      </c>
      <c r="M7" s="659"/>
      <c r="N7" s="639" t="s">
        <v>22</v>
      </c>
      <c r="O7" s="640"/>
      <c r="P7" s="641" t="s">
        <v>21</v>
      </c>
      <c r="Q7" s="640"/>
      <c r="R7" s="642" t="s">
        <v>17</v>
      </c>
      <c r="S7" s="648"/>
      <c r="T7" s="639" t="s">
        <v>22</v>
      </c>
      <c r="U7" s="640"/>
      <c r="V7" s="641" t="s">
        <v>21</v>
      </c>
      <c r="W7" s="640"/>
      <c r="X7" s="642" t="s">
        <v>17</v>
      </c>
      <c r="Y7" s="653"/>
    </row>
    <row r="8" spans="1:25" s="266" customFormat="1" ht="21" customHeight="1" thickBot="1">
      <c r="A8" s="591"/>
      <c r="B8" s="269" t="s">
        <v>19</v>
      </c>
      <c r="C8" s="267" t="s">
        <v>18</v>
      </c>
      <c r="D8" s="268" t="s">
        <v>19</v>
      </c>
      <c r="E8" s="267" t="s">
        <v>18</v>
      </c>
      <c r="F8" s="643"/>
      <c r="G8" s="649"/>
      <c r="H8" s="269" t="s">
        <v>19</v>
      </c>
      <c r="I8" s="267" t="s">
        <v>18</v>
      </c>
      <c r="J8" s="268" t="s">
        <v>19</v>
      </c>
      <c r="K8" s="267" t="s">
        <v>18</v>
      </c>
      <c r="L8" s="643"/>
      <c r="M8" s="660"/>
      <c r="N8" s="269" t="s">
        <v>19</v>
      </c>
      <c r="O8" s="267" t="s">
        <v>18</v>
      </c>
      <c r="P8" s="268" t="s">
        <v>19</v>
      </c>
      <c r="Q8" s="267" t="s">
        <v>18</v>
      </c>
      <c r="R8" s="643"/>
      <c r="S8" s="649"/>
      <c r="T8" s="269" t="s">
        <v>19</v>
      </c>
      <c r="U8" s="267" t="s">
        <v>18</v>
      </c>
      <c r="V8" s="268" t="s">
        <v>19</v>
      </c>
      <c r="W8" s="267" t="s">
        <v>18</v>
      </c>
      <c r="X8" s="643"/>
      <c r="Y8" s="654"/>
    </row>
    <row r="9" spans="1:25" s="259" customFormat="1" ht="18" customHeight="1" thickBot="1" thickTop="1">
      <c r="A9" s="265" t="s">
        <v>24</v>
      </c>
      <c r="B9" s="263">
        <f>B10+B29+B44+B53+B66+B71</f>
        <v>318043</v>
      </c>
      <c r="C9" s="262">
        <f>C10+C29+C44+C53+C66+C71</f>
        <v>330555</v>
      </c>
      <c r="D9" s="261">
        <f>D10+D29+D44+D53+D66+D71</f>
        <v>2939</v>
      </c>
      <c r="E9" s="262">
        <f>E10+E29+E44+E53+E66+E71</f>
        <v>3132</v>
      </c>
      <c r="F9" s="261">
        <f aca="true" t="shared" si="0" ref="F9:F42">SUM(B9:E9)</f>
        <v>654669</v>
      </c>
      <c r="G9" s="264">
        <f aca="true" t="shared" si="1" ref="G9:G42">F9/$F$9</f>
        <v>1</v>
      </c>
      <c r="H9" s="263">
        <f>H10+H29+H44+H53+H66+H71</f>
        <v>280771</v>
      </c>
      <c r="I9" s="262">
        <f>I10+I29+I44+I53+I66+I71</f>
        <v>293131</v>
      </c>
      <c r="J9" s="261">
        <f>J10+J29+J44+J53+J66+J71</f>
        <v>2005</v>
      </c>
      <c r="K9" s="262">
        <f>K10+K29+K44+K53+K66+K71</f>
        <v>1816</v>
      </c>
      <c r="L9" s="261">
        <f aca="true" t="shared" si="2" ref="L9:L42">SUM(H9:K9)</f>
        <v>577723</v>
      </c>
      <c r="M9" s="498">
        <f aca="true" t="shared" si="3" ref="M9:M41">IF(ISERROR(F9/L9-1),"         /0",(F9/L9-1))</f>
        <v>0.1331883965152849</v>
      </c>
      <c r="N9" s="263">
        <f>N10+N29+N44+N53+N66+N71</f>
        <v>3213909</v>
      </c>
      <c r="O9" s="262">
        <f>O10+O29+O44+O53+O66+O71</f>
        <v>3112995</v>
      </c>
      <c r="P9" s="261">
        <f>P10+P29+P44+P53+P66+P71</f>
        <v>24424</v>
      </c>
      <c r="Q9" s="262">
        <f>Q10+Q29+Q44+Q53+Q66+Q71</f>
        <v>22548</v>
      </c>
      <c r="R9" s="261">
        <f aca="true" t="shared" si="4" ref="R9:R42">SUM(N9:Q9)</f>
        <v>6373876</v>
      </c>
      <c r="S9" s="264">
        <f aca="true" t="shared" si="5" ref="S9:S42">R9/$R$9</f>
        <v>1</v>
      </c>
      <c r="T9" s="263">
        <f>T10+T29+T44+T53+T66+T71</f>
        <v>2911693</v>
      </c>
      <c r="U9" s="262">
        <f>U10+U29+U44+U53+U66+U71</f>
        <v>2778936</v>
      </c>
      <c r="V9" s="261">
        <f>V10+V29+V44+V53+V66+V71</f>
        <v>25467</v>
      </c>
      <c r="W9" s="262">
        <f>W10+W29+W44+W53+W66+W71</f>
        <v>24296</v>
      </c>
      <c r="X9" s="261">
        <f aca="true" t="shared" si="6" ref="X9:X42">SUM(T9:W9)</f>
        <v>5740392</v>
      </c>
      <c r="Y9" s="260">
        <f aca="true" t="shared" si="7" ref="Y9:Y41">IF(ISERROR(R9/X9-1),"         /0",(R9/X9-1))</f>
        <v>0.11035552972688967</v>
      </c>
    </row>
    <row r="10" spans="1:25" s="236" customFormat="1" ht="19.5" customHeight="1">
      <c r="A10" s="243" t="s">
        <v>61</v>
      </c>
      <c r="B10" s="240">
        <f>SUM(B11:B28)</f>
        <v>97219</v>
      </c>
      <c r="C10" s="239">
        <f>SUM(C11:C28)</f>
        <v>100798</v>
      </c>
      <c r="D10" s="238">
        <f>SUM(D11:D28)</f>
        <v>291</v>
      </c>
      <c r="E10" s="239">
        <f>SUM(E11:E28)</f>
        <v>476</v>
      </c>
      <c r="F10" s="238">
        <f t="shared" si="0"/>
        <v>198784</v>
      </c>
      <c r="G10" s="241">
        <f t="shared" si="1"/>
        <v>0.3036404656398882</v>
      </c>
      <c r="H10" s="240">
        <f>SUM(H11:H28)</f>
        <v>85552</v>
      </c>
      <c r="I10" s="239">
        <f>SUM(I11:I28)</f>
        <v>88734</v>
      </c>
      <c r="J10" s="238">
        <f>SUM(J11:J28)</f>
        <v>160</v>
      </c>
      <c r="K10" s="239">
        <f>SUM(K11:K28)</f>
        <v>143</v>
      </c>
      <c r="L10" s="238">
        <f t="shared" si="2"/>
        <v>174589</v>
      </c>
      <c r="M10" s="242">
        <f t="shared" si="3"/>
        <v>0.13858261402493866</v>
      </c>
      <c r="N10" s="240">
        <f>SUM(N11:N28)</f>
        <v>1003910</v>
      </c>
      <c r="O10" s="239">
        <f>SUM(O11:O28)</f>
        <v>992644</v>
      </c>
      <c r="P10" s="238">
        <f>SUM(P11:P28)</f>
        <v>2487</v>
      </c>
      <c r="Q10" s="239">
        <f>SUM(Q11:Q28)</f>
        <v>2082</v>
      </c>
      <c r="R10" s="238">
        <f t="shared" si="4"/>
        <v>2001123</v>
      </c>
      <c r="S10" s="241">
        <f t="shared" si="5"/>
        <v>0.31395700198748766</v>
      </c>
      <c r="T10" s="240">
        <f>SUM(T11:T28)</f>
        <v>955764</v>
      </c>
      <c r="U10" s="239">
        <f>SUM(U11:U28)</f>
        <v>937157</v>
      </c>
      <c r="V10" s="238">
        <f>SUM(V11:V28)</f>
        <v>1232</v>
      </c>
      <c r="W10" s="239">
        <f>SUM(W11:W28)</f>
        <v>1031</v>
      </c>
      <c r="X10" s="238">
        <f t="shared" si="6"/>
        <v>1895184</v>
      </c>
      <c r="Y10" s="237">
        <f t="shared" si="7"/>
        <v>0.05589905782235394</v>
      </c>
    </row>
    <row r="11" spans="1:25" ht="19.5" customHeight="1">
      <c r="A11" s="235" t="s">
        <v>320</v>
      </c>
      <c r="B11" s="233">
        <v>19844</v>
      </c>
      <c r="C11" s="230">
        <v>21239</v>
      </c>
      <c r="D11" s="229">
        <v>146</v>
      </c>
      <c r="E11" s="230">
        <v>155</v>
      </c>
      <c r="F11" s="229">
        <f t="shared" si="0"/>
        <v>41384</v>
      </c>
      <c r="G11" s="232">
        <f t="shared" si="1"/>
        <v>0.06321362398402856</v>
      </c>
      <c r="H11" s="233">
        <v>16651</v>
      </c>
      <c r="I11" s="230">
        <v>16968</v>
      </c>
      <c r="J11" s="229">
        <v>45</v>
      </c>
      <c r="K11" s="230">
        <v>123</v>
      </c>
      <c r="L11" s="229">
        <f t="shared" si="2"/>
        <v>33787</v>
      </c>
      <c r="M11" s="234">
        <f t="shared" si="3"/>
        <v>0.22484979429958263</v>
      </c>
      <c r="N11" s="233">
        <v>226133</v>
      </c>
      <c r="O11" s="230">
        <v>230850</v>
      </c>
      <c r="P11" s="229">
        <v>1491</v>
      </c>
      <c r="Q11" s="230">
        <v>1009</v>
      </c>
      <c r="R11" s="229">
        <f t="shared" si="4"/>
        <v>459483</v>
      </c>
      <c r="S11" s="232">
        <f t="shared" si="5"/>
        <v>0.07208847489345573</v>
      </c>
      <c r="T11" s="233">
        <v>187081</v>
      </c>
      <c r="U11" s="230">
        <v>191094</v>
      </c>
      <c r="V11" s="229">
        <v>422</v>
      </c>
      <c r="W11" s="230">
        <v>538</v>
      </c>
      <c r="X11" s="229">
        <f t="shared" si="6"/>
        <v>379135</v>
      </c>
      <c r="Y11" s="228">
        <f t="shared" si="7"/>
        <v>0.21192451237685783</v>
      </c>
    </row>
    <row r="12" spans="1:25" ht="19.5" customHeight="1">
      <c r="A12" s="235" t="s">
        <v>321</v>
      </c>
      <c r="B12" s="233">
        <v>12008</v>
      </c>
      <c r="C12" s="230">
        <v>11907</v>
      </c>
      <c r="D12" s="229">
        <v>0</v>
      </c>
      <c r="E12" s="230">
        <v>19</v>
      </c>
      <c r="F12" s="229">
        <f t="shared" si="0"/>
        <v>23934</v>
      </c>
      <c r="G12" s="232">
        <f t="shared" si="1"/>
        <v>0.03655893283476077</v>
      </c>
      <c r="H12" s="233">
        <v>9507</v>
      </c>
      <c r="I12" s="230">
        <v>9476</v>
      </c>
      <c r="J12" s="229"/>
      <c r="K12" s="230"/>
      <c r="L12" s="229">
        <f t="shared" si="2"/>
        <v>18983</v>
      </c>
      <c r="M12" s="234">
        <f t="shared" si="3"/>
        <v>0.26081230574724756</v>
      </c>
      <c r="N12" s="233">
        <v>96990</v>
      </c>
      <c r="O12" s="230">
        <v>95693</v>
      </c>
      <c r="P12" s="229"/>
      <c r="Q12" s="230">
        <v>24</v>
      </c>
      <c r="R12" s="229">
        <f t="shared" si="4"/>
        <v>192707</v>
      </c>
      <c r="S12" s="232">
        <f t="shared" si="5"/>
        <v>0.030233879667568055</v>
      </c>
      <c r="T12" s="233">
        <v>95129</v>
      </c>
      <c r="U12" s="230">
        <v>93930</v>
      </c>
      <c r="V12" s="229"/>
      <c r="W12" s="230">
        <v>1</v>
      </c>
      <c r="X12" s="229">
        <f t="shared" si="6"/>
        <v>189060</v>
      </c>
      <c r="Y12" s="228">
        <f t="shared" si="7"/>
        <v>0.019290172432032238</v>
      </c>
    </row>
    <row r="13" spans="1:25" ht="19.5" customHeight="1">
      <c r="A13" s="235" t="s">
        <v>322</v>
      </c>
      <c r="B13" s="233">
        <v>7742</v>
      </c>
      <c r="C13" s="230">
        <v>8139</v>
      </c>
      <c r="D13" s="229">
        <v>3</v>
      </c>
      <c r="E13" s="230">
        <v>5</v>
      </c>
      <c r="F13" s="229">
        <f t="shared" si="0"/>
        <v>15889</v>
      </c>
      <c r="G13" s="232">
        <f t="shared" si="1"/>
        <v>0.02427028009574304</v>
      </c>
      <c r="H13" s="233">
        <v>7907</v>
      </c>
      <c r="I13" s="230">
        <v>8379</v>
      </c>
      <c r="J13" s="229">
        <v>0</v>
      </c>
      <c r="K13" s="230">
        <v>0</v>
      </c>
      <c r="L13" s="229">
        <f t="shared" si="2"/>
        <v>16286</v>
      </c>
      <c r="M13" s="234">
        <f t="shared" si="3"/>
        <v>-0.024376765319906624</v>
      </c>
      <c r="N13" s="233">
        <v>78072</v>
      </c>
      <c r="O13" s="230">
        <v>79925</v>
      </c>
      <c r="P13" s="229">
        <v>198</v>
      </c>
      <c r="Q13" s="230">
        <v>132</v>
      </c>
      <c r="R13" s="229">
        <f t="shared" si="4"/>
        <v>158327</v>
      </c>
      <c r="S13" s="232">
        <f t="shared" si="5"/>
        <v>0.024839987473869903</v>
      </c>
      <c r="T13" s="233">
        <v>81087</v>
      </c>
      <c r="U13" s="230">
        <v>80956</v>
      </c>
      <c r="V13" s="229">
        <v>102</v>
      </c>
      <c r="W13" s="230">
        <v>53</v>
      </c>
      <c r="X13" s="229">
        <f t="shared" si="6"/>
        <v>162198</v>
      </c>
      <c r="Y13" s="228">
        <f t="shared" si="7"/>
        <v>-0.02386589230446734</v>
      </c>
    </row>
    <row r="14" spans="1:25" ht="19.5" customHeight="1">
      <c r="A14" s="235" t="s">
        <v>323</v>
      </c>
      <c r="B14" s="233">
        <v>6718</v>
      </c>
      <c r="C14" s="230">
        <v>7483</v>
      </c>
      <c r="D14" s="229">
        <v>18</v>
      </c>
      <c r="E14" s="230">
        <v>71</v>
      </c>
      <c r="F14" s="229">
        <f t="shared" si="0"/>
        <v>14290</v>
      </c>
      <c r="G14" s="232">
        <f t="shared" si="1"/>
        <v>0.02182782444258091</v>
      </c>
      <c r="H14" s="233">
        <v>6600</v>
      </c>
      <c r="I14" s="230">
        <v>8076</v>
      </c>
      <c r="J14" s="229"/>
      <c r="K14" s="230"/>
      <c r="L14" s="229">
        <f t="shared" si="2"/>
        <v>14676</v>
      </c>
      <c r="M14" s="234">
        <f t="shared" si="3"/>
        <v>-0.026301444535295704</v>
      </c>
      <c r="N14" s="233">
        <v>65557</v>
      </c>
      <c r="O14" s="230">
        <v>68049</v>
      </c>
      <c r="P14" s="229">
        <v>20</v>
      </c>
      <c r="Q14" s="230">
        <v>74</v>
      </c>
      <c r="R14" s="229">
        <f t="shared" si="4"/>
        <v>133700</v>
      </c>
      <c r="S14" s="232">
        <f t="shared" si="5"/>
        <v>0.020976247419937255</v>
      </c>
      <c r="T14" s="233">
        <v>61711</v>
      </c>
      <c r="U14" s="230">
        <v>66665</v>
      </c>
      <c r="V14" s="229">
        <v>54</v>
      </c>
      <c r="W14" s="230">
        <v>53</v>
      </c>
      <c r="X14" s="229">
        <f t="shared" si="6"/>
        <v>128483</v>
      </c>
      <c r="Y14" s="228">
        <f t="shared" si="7"/>
        <v>0.04060459360382307</v>
      </c>
    </row>
    <row r="15" spans="1:25" ht="19.5" customHeight="1">
      <c r="A15" s="235" t="s">
        <v>324</v>
      </c>
      <c r="B15" s="233">
        <v>6743</v>
      </c>
      <c r="C15" s="230">
        <v>7414</v>
      </c>
      <c r="D15" s="229">
        <v>0</v>
      </c>
      <c r="E15" s="230">
        <v>0</v>
      </c>
      <c r="F15" s="229">
        <f t="shared" si="0"/>
        <v>14157</v>
      </c>
      <c r="G15" s="232">
        <f t="shared" si="1"/>
        <v>0.021624668343850097</v>
      </c>
      <c r="H15" s="233">
        <v>6343</v>
      </c>
      <c r="I15" s="230">
        <v>6885</v>
      </c>
      <c r="J15" s="229"/>
      <c r="K15" s="230"/>
      <c r="L15" s="229">
        <f t="shared" si="2"/>
        <v>13228</v>
      </c>
      <c r="M15" s="234">
        <f t="shared" si="3"/>
        <v>0.07022981554278807</v>
      </c>
      <c r="N15" s="233">
        <v>66341</v>
      </c>
      <c r="O15" s="230">
        <v>71461</v>
      </c>
      <c r="P15" s="229"/>
      <c r="Q15" s="230"/>
      <c r="R15" s="229">
        <f t="shared" si="4"/>
        <v>137802</v>
      </c>
      <c r="S15" s="232">
        <f t="shared" si="5"/>
        <v>0.021619811869575123</v>
      </c>
      <c r="T15" s="233">
        <v>63025</v>
      </c>
      <c r="U15" s="230">
        <v>66055</v>
      </c>
      <c r="V15" s="229"/>
      <c r="W15" s="230"/>
      <c r="X15" s="229">
        <f t="shared" si="6"/>
        <v>129080</v>
      </c>
      <c r="Y15" s="228">
        <f t="shared" si="7"/>
        <v>0.06757049891540134</v>
      </c>
    </row>
    <row r="16" spans="1:25" ht="19.5" customHeight="1">
      <c r="A16" s="235" t="s">
        <v>325</v>
      </c>
      <c r="B16" s="233">
        <v>5820</v>
      </c>
      <c r="C16" s="230">
        <v>6276</v>
      </c>
      <c r="D16" s="229">
        <v>1</v>
      </c>
      <c r="E16" s="230">
        <v>0</v>
      </c>
      <c r="F16" s="229">
        <f>SUM(B16:E16)</f>
        <v>12097</v>
      </c>
      <c r="G16" s="232">
        <f>F16/$F$9</f>
        <v>0.01847804004771877</v>
      </c>
      <c r="H16" s="233">
        <v>5471</v>
      </c>
      <c r="I16" s="230">
        <v>5466</v>
      </c>
      <c r="J16" s="229"/>
      <c r="K16" s="230"/>
      <c r="L16" s="229">
        <f>SUM(H16:K16)</f>
        <v>10937</v>
      </c>
      <c r="M16" s="234">
        <f>IF(ISERROR(F16/L16-1),"         /0",(F16/L16-1))</f>
        <v>0.10606199140532135</v>
      </c>
      <c r="N16" s="233">
        <v>70917</v>
      </c>
      <c r="O16" s="230">
        <v>71168</v>
      </c>
      <c r="P16" s="229">
        <v>115</v>
      </c>
      <c r="Q16" s="230">
        <v>178</v>
      </c>
      <c r="R16" s="229">
        <f>SUM(N16:Q16)</f>
        <v>142378</v>
      </c>
      <c r="S16" s="232">
        <f>R16/$R$9</f>
        <v>0.0223377423721453</v>
      </c>
      <c r="T16" s="233">
        <v>67764</v>
      </c>
      <c r="U16" s="230">
        <v>65307</v>
      </c>
      <c r="V16" s="229">
        <v>119</v>
      </c>
      <c r="W16" s="230">
        <v>129</v>
      </c>
      <c r="X16" s="229">
        <f>SUM(T16:W16)</f>
        <v>133319</v>
      </c>
      <c r="Y16" s="228">
        <f>IF(ISERROR(R16/X16-1),"         /0",(R16/X16-1))</f>
        <v>0.06794980460399502</v>
      </c>
    </row>
    <row r="17" spans="1:25" ht="19.5" customHeight="1">
      <c r="A17" s="235" t="s">
        <v>326</v>
      </c>
      <c r="B17" s="233">
        <v>5248</v>
      </c>
      <c r="C17" s="230">
        <v>5292</v>
      </c>
      <c r="D17" s="229">
        <v>0</v>
      </c>
      <c r="E17" s="230">
        <v>0</v>
      </c>
      <c r="F17" s="229">
        <f>SUM(B17:E17)</f>
        <v>10540</v>
      </c>
      <c r="G17" s="232">
        <f>F17/$F$9</f>
        <v>0.01609973895205058</v>
      </c>
      <c r="H17" s="233">
        <v>5164</v>
      </c>
      <c r="I17" s="230">
        <v>5126</v>
      </c>
      <c r="J17" s="229"/>
      <c r="K17" s="230"/>
      <c r="L17" s="229">
        <f>SUM(H17:K17)</f>
        <v>10290</v>
      </c>
      <c r="M17" s="234">
        <f>IF(ISERROR(F17/L17-1),"         /0",(F17/L17-1))</f>
        <v>0.024295432458697697</v>
      </c>
      <c r="N17" s="233">
        <v>50526</v>
      </c>
      <c r="O17" s="230">
        <v>49790</v>
      </c>
      <c r="P17" s="229">
        <v>118</v>
      </c>
      <c r="Q17" s="230">
        <v>14</v>
      </c>
      <c r="R17" s="229">
        <f>SUM(N17:Q17)</f>
        <v>100448</v>
      </c>
      <c r="S17" s="232">
        <f>R17/$R$9</f>
        <v>0.015759327605369165</v>
      </c>
      <c r="T17" s="233">
        <v>42261</v>
      </c>
      <c r="U17" s="230">
        <v>41066</v>
      </c>
      <c r="V17" s="229"/>
      <c r="W17" s="230"/>
      <c r="X17" s="229">
        <f>SUM(T17:W17)</f>
        <v>83327</v>
      </c>
      <c r="Y17" s="228">
        <f>IF(ISERROR(R17/X17-1),"         /0",(R17/X17-1))</f>
        <v>0.2054676155387809</v>
      </c>
    </row>
    <row r="18" spans="1:25" ht="19.5" customHeight="1">
      <c r="A18" s="235" t="s">
        <v>327</v>
      </c>
      <c r="B18" s="233">
        <v>3772</v>
      </c>
      <c r="C18" s="230">
        <v>3819</v>
      </c>
      <c r="D18" s="229">
        <v>0</v>
      </c>
      <c r="E18" s="230">
        <v>0</v>
      </c>
      <c r="F18" s="229">
        <f>SUM(B18:E18)</f>
        <v>7591</v>
      </c>
      <c r="G18" s="232">
        <f>F18/$F$9</f>
        <v>0.011595172522297527</v>
      </c>
      <c r="H18" s="233">
        <v>2733</v>
      </c>
      <c r="I18" s="230">
        <v>2456</v>
      </c>
      <c r="J18" s="229"/>
      <c r="K18" s="230"/>
      <c r="L18" s="229">
        <f>SUM(H18:K18)</f>
        <v>5189</v>
      </c>
      <c r="M18" s="234">
        <f>IF(ISERROR(F18/L18-1),"         /0",(F18/L18-1))</f>
        <v>0.4629022933127771</v>
      </c>
      <c r="N18" s="233">
        <v>37112</v>
      </c>
      <c r="O18" s="230">
        <v>34472</v>
      </c>
      <c r="P18" s="229">
        <v>3</v>
      </c>
      <c r="Q18" s="230">
        <v>1</v>
      </c>
      <c r="R18" s="229">
        <f>SUM(N18:Q18)</f>
        <v>71588</v>
      </c>
      <c r="S18" s="232">
        <f>R18/$R$9</f>
        <v>0.011231470458477699</v>
      </c>
      <c r="T18" s="233">
        <v>33680</v>
      </c>
      <c r="U18" s="230">
        <v>31252</v>
      </c>
      <c r="V18" s="229">
        <v>19</v>
      </c>
      <c r="W18" s="230">
        <v>7</v>
      </c>
      <c r="X18" s="229">
        <f>SUM(T18:W18)</f>
        <v>64958</v>
      </c>
      <c r="Y18" s="228">
        <f>IF(ISERROR(R18/X18-1),"         /0",(R18/X18-1))</f>
        <v>0.1020659503063519</v>
      </c>
    </row>
    <row r="19" spans="1:25" ht="19.5" customHeight="1">
      <c r="A19" s="235" t="s">
        <v>328</v>
      </c>
      <c r="B19" s="233">
        <v>3046</v>
      </c>
      <c r="C19" s="230">
        <v>3027</v>
      </c>
      <c r="D19" s="229">
        <v>7</v>
      </c>
      <c r="E19" s="230">
        <v>3</v>
      </c>
      <c r="F19" s="229">
        <f t="shared" si="0"/>
        <v>6083</v>
      </c>
      <c r="G19" s="232">
        <f t="shared" si="1"/>
        <v>0.009291718410372265</v>
      </c>
      <c r="H19" s="233">
        <v>2981</v>
      </c>
      <c r="I19" s="230">
        <v>3146</v>
      </c>
      <c r="J19" s="229"/>
      <c r="K19" s="230"/>
      <c r="L19" s="229">
        <f t="shared" si="2"/>
        <v>6127</v>
      </c>
      <c r="M19" s="234">
        <f t="shared" si="3"/>
        <v>-0.007181328545781018</v>
      </c>
      <c r="N19" s="233">
        <v>34329</v>
      </c>
      <c r="O19" s="230">
        <v>33566</v>
      </c>
      <c r="P19" s="229">
        <v>121</v>
      </c>
      <c r="Q19" s="230">
        <v>155</v>
      </c>
      <c r="R19" s="229">
        <f t="shared" si="4"/>
        <v>68171</v>
      </c>
      <c r="S19" s="232">
        <f t="shared" si="5"/>
        <v>0.010695375937655517</v>
      </c>
      <c r="T19" s="233">
        <v>34778</v>
      </c>
      <c r="U19" s="230">
        <v>34219</v>
      </c>
      <c r="V19" s="229">
        <v>13</v>
      </c>
      <c r="W19" s="230">
        <v>10</v>
      </c>
      <c r="X19" s="229">
        <f t="shared" si="6"/>
        <v>69020</v>
      </c>
      <c r="Y19" s="228">
        <f t="shared" si="7"/>
        <v>-0.01230078238191823</v>
      </c>
    </row>
    <row r="20" spans="1:25" ht="19.5" customHeight="1">
      <c r="A20" s="235" t="s">
        <v>329</v>
      </c>
      <c r="B20" s="233">
        <v>2679</v>
      </c>
      <c r="C20" s="230">
        <v>3076</v>
      </c>
      <c r="D20" s="229">
        <v>0</v>
      </c>
      <c r="E20" s="230">
        <v>0</v>
      </c>
      <c r="F20" s="229">
        <f t="shared" si="0"/>
        <v>5755</v>
      </c>
      <c r="G20" s="232">
        <f t="shared" si="1"/>
        <v>0.008790701866133878</v>
      </c>
      <c r="H20" s="233">
        <v>2718</v>
      </c>
      <c r="I20" s="230">
        <v>2978</v>
      </c>
      <c r="J20" s="229"/>
      <c r="K20" s="230"/>
      <c r="L20" s="229">
        <f t="shared" si="2"/>
        <v>5696</v>
      </c>
      <c r="M20" s="234">
        <f t="shared" si="3"/>
        <v>0.010358146067415808</v>
      </c>
      <c r="N20" s="233">
        <v>26943</v>
      </c>
      <c r="O20" s="230">
        <v>29431</v>
      </c>
      <c r="P20" s="229"/>
      <c r="Q20" s="230"/>
      <c r="R20" s="229">
        <f t="shared" si="4"/>
        <v>56374</v>
      </c>
      <c r="S20" s="232">
        <f t="shared" si="5"/>
        <v>0.00884453980592029</v>
      </c>
      <c r="T20" s="233">
        <v>25749</v>
      </c>
      <c r="U20" s="230">
        <v>30840</v>
      </c>
      <c r="V20" s="229"/>
      <c r="W20" s="230"/>
      <c r="X20" s="229">
        <f t="shared" si="6"/>
        <v>56589</v>
      </c>
      <c r="Y20" s="228">
        <f t="shared" si="7"/>
        <v>-0.0037993249571471877</v>
      </c>
    </row>
    <row r="21" spans="1:25" ht="19.5" customHeight="1">
      <c r="A21" s="235" t="s">
        <v>330</v>
      </c>
      <c r="B21" s="233">
        <v>2662</v>
      </c>
      <c r="C21" s="230">
        <v>2889</v>
      </c>
      <c r="D21" s="229">
        <v>18</v>
      </c>
      <c r="E21" s="230">
        <v>17</v>
      </c>
      <c r="F21" s="229">
        <f t="shared" si="0"/>
        <v>5586</v>
      </c>
      <c r="G21" s="232">
        <f t="shared" si="1"/>
        <v>0.008532556146693978</v>
      </c>
      <c r="H21" s="233">
        <v>2381</v>
      </c>
      <c r="I21" s="230">
        <v>2228</v>
      </c>
      <c r="J21" s="229"/>
      <c r="K21" s="230"/>
      <c r="L21" s="229">
        <f t="shared" si="2"/>
        <v>4609</v>
      </c>
      <c r="M21" s="234">
        <f t="shared" si="3"/>
        <v>0.21197656758515948</v>
      </c>
      <c r="N21" s="233">
        <v>38265</v>
      </c>
      <c r="O21" s="230">
        <v>30626</v>
      </c>
      <c r="P21" s="229">
        <v>18</v>
      </c>
      <c r="Q21" s="230">
        <v>17</v>
      </c>
      <c r="R21" s="229">
        <f t="shared" si="4"/>
        <v>68926</v>
      </c>
      <c r="S21" s="232">
        <f t="shared" si="5"/>
        <v>0.010813828194963316</v>
      </c>
      <c r="T21" s="233">
        <v>31396</v>
      </c>
      <c r="U21" s="230">
        <v>24374</v>
      </c>
      <c r="V21" s="229"/>
      <c r="W21" s="230"/>
      <c r="X21" s="229">
        <f t="shared" si="6"/>
        <v>55770</v>
      </c>
      <c r="Y21" s="228">
        <f t="shared" si="7"/>
        <v>0.23589743589743595</v>
      </c>
    </row>
    <row r="22" spans="1:25" ht="19.5" customHeight="1">
      <c r="A22" s="235" t="s">
        <v>331</v>
      </c>
      <c r="B22" s="233">
        <v>2627</v>
      </c>
      <c r="C22" s="230">
        <v>2686</v>
      </c>
      <c r="D22" s="229">
        <v>0</v>
      </c>
      <c r="E22" s="230">
        <v>0</v>
      </c>
      <c r="F22" s="229">
        <f t="shared" si="0"/>
        <v>5313</v>
      </c>
      <c r="G22" s="232">
        <f t="shared" si="1"/>
        <v>0.00811555152298337</v>
      </c>
      <c r="H22" s="233">
        <v>1205</v>
      </c>
      <c r="I22" s="230">
        <v>1240</v>
      </c>
      <c r="J22" s="229"/>
      <c r="K22" s="230"/>
      <c r="L22" s="229">
        <f t="shared" si="2"/>
        <v>2445</v>
      </c>
      <c r="M22" s="234">
        <f t="shared" si="3"/>
        <v>1.173006134969325</v>
      </c>
      <c r="N22" s="233">
        <v>22872</v>
      </c>
      <c r="O22" s="230">
        <v>22410</v>
      </c>
      <c r="P22" s="229"/>
      <c r="Q22" s="230"/>
      <c r="R22" s="229">
        <f t="shared" si="4"/>
        <v>45282</v>
      </c>
      <c r="S22" s="232">
        <f t="shared" si="5"/>
        <v>0.007104311411141353</v>
      </c>
      <c r="T22" s="233">
        <v>20681</v>
      </c>
      <c r="U22" s="230">
        <v>18938</v>
      </c>
      <c r="V22" s="229">
        <v>5</v>
      </c>
      <c r="W22" s="230"/>
      <c r="X22" s="229">
        <f t="shared" si="6"/>
        <v>39624</v>
      </c>
      <c r="Y22" s="228">
        <f t="shared" si="7"/>
        <v>0.14279224712295568</v>
      </c>
    </row>
    <row r="23" spans="1:25" ht="19.5" customHeight="1">
      <c r="A23" s="235" t="s">
        <v>332</v>
      </c>
      <c r="B23" s="233">
        <v>1519</v>
      </c>
      <c r="C23" s="230">
        <v>3639</v>
      </c>
      <c r="D23" s="229">
        <v>0</v>
      </c>
      <c r="E23" s="230">
        <v>0</v>
      </c>
      <c r="F23" s="229">
        <f t="shared" si="0"/>
        <v>5158</v>
      </c>
      <c r="G23" s="232">
        <f t="shared" si="1"/>
        <v>0.00787879065604145</v>
      </c>
      <c r="H23" s="233">
        <v>1533</v>
      </c>
      <c r="I23" s="230">
        <v>3481</v>
      </c>
      <c r="J23" s="229"/>
      <c r="K23" s="230"/>
      <c r="L23" s="229">
        <f t="shared" si="2"/>
        <v>5014</v>
      </c>
      <c r="M23" s="234">
        <f t="shared" si="3"/>
        <v>0.0287195851615476</v>
      </c>
      <c r="N23" s="233">
        <v>15690</v>
      </c>
      <c r="O23" s="230">
        <v>37515</v>
      </c>
      <c r="P23" s="229"/>
      <c r="Q23" s="230"/>
      <c r="R23" s="229">
        <f t="shared" si="4"/>
        <v>53205</v>
      </c>
      <c r="S23" s="232">
        <f t="shared" si="5"/>
        <v>0.008347354106041599</v>
      </c>
      <c r="T23" s="233">
        <v>15023</v>
      </c>
      <c r="U23" s="230">
        <v>37845</v>
      </c>
      <c r="V23" s="229"/>
      <c r="W23" s="230"/>
      <c r="X23" s="229">
        <f t="shared" si="6"/>
        <v>52868</v>
      </c>
      <c r="Y23" s="228">
        <f t="shared" si="7"/>
        <v>0.006374366346372007</v>
      </c>
    </row>
    <row r="24" spans="1:25" ht="19.5" customHeight="1">
      <c r="A24" s="235" t="s">
        <v>333</v>
      </c>
      <c r="B24" s="233">
        <v>2364</v>
      </c>
      <c r="C24" s="230">
        <v>2300</v>
      </c>
      <c r="D24" s="229">
        <v>4</v>
      </c>
      <c r="E24" s="230">
        <v>5</v>
      </c>
      <c r="F24" s="229">
        <f t="shared" si="0"/>
        <v>4673</v>
      </c>
      <c r="G24" s="232">
        <f t="shared" si="1"/>
        <v>0.007137958265932861</v>
      </c>
      <c r="H24" s="233">
        <v>2501</v>
      </c>
      <c r="I24" s="230">
        <v>2335</v>
      </c>
      <c r="J24" s="229">
        <v>71</v>
      </c>
      <c r="K24" s="230"/>
      <c r="L24" s="229">
        <f t="shared" si="2"/>
        <v>4907</v>
      </c>
      <c r="M24" s="234">
        <f t="shared" si="3"/>
        <v>-0.04768697778683517</v>
      </c>
      <c r="N24" s="233">
        <v>27153</v>
      </c>
      <c r="O24" s="230">
        <v>24932</v>
      </c>
      <c r="P24" s="229">
        <v>5</v>
      </c>
      <c r="Q24" s="230">
        <v>23</v>
      </c>
      <c r="R24" s="229">
        <f t="shared" si="4"/>
        <v>52113</v>
      </c>
      <c r="S24" s="232">
        <f t="shared" si="5"/>
        <v>0.008176029781564623</v>
      </c>
      <c r="T24" s="233">
        <v>28330</v>
      </c>
      <c r="U24" s="230">
        <v>27328</v>
      </c>
      <c r="V24" s="229">
        <v>75</v>
      </c>
      <c r="W24" s="230">
        <v>2</v>
      </c>
      <c r="X24" s="229">
        <f t="shared" si="6"/>
        <v>55735</v>
      </c>
      <c r="Y24" s="228">
        <f t="shared" si="7"/>
        <v>-0.06498609491342966</v>
      </c>
    </row>
    <row r="25" spans="1:25" ht="19.5" customHeight="1">
      <c r="A25" s="235" t="s">
        <v>334</v>
      </c>
      <c r="B25" s="233">
        <v>1931</v>
      </c>
      <c r="C25" s="230">
        <v>2061</v>
      </c>
      <c r="D25" s="229">
        <v>0</v>
      </c>
      <c r="E25" s="230">
        <v>0</v>
      </c>
      <c r="F25" s="229">
        <f t="shared" si="0"/>
        <v>3992</v>
      </c>
      <c r="G25" s="232">
        <f t="shared" si="1"/>
        <v>0.006097737940852553</v>
      </c>
      <c r="H25" s="233">
        <v>1715</v>
      </c>
      <c r="I25" s="230">
        <v>1697</v>
      </c>
      <c r="J25" s="229">
        <v>3</v>
      </c>
      <c r="K25" s="230"/>
      <c r="L25" s="229">
        <f t="shared" si="2"/>
        <v>3415</v>
      </c>
      <c r="M25" s="234">
        <f t="shared" si="3"/>
        <v>0.1689604685212298</v>
      </c>
      <c r="N25" s="233">
        <v>21907</v>
      </c>
      <c r="O25" s="230">
        <v>20546</v>
      </c>
      <c r="P25" s="229">
        <v>24</v>
      </c>
      <c r="Q25" s="230">
        <v>2</v>
      </c>
      <c r="R25" s="229">
        <f t="shared" si="4"/>
        <v>42479</v>
      </c>
      <c r="S25" s="232">
        <f t="shared" si="5"/>
        <v>0.0066645476002357125</v>
      </c>
      <c r="T25" s="233">
        <v>22802</v>
      </c>
      <c r="U25" s="230">
        <v>20725</v>
      </c>
      <c r="V25" s="229">
        <v>105</v>
      </c>
      <c r="W25" s="230">
        <v>64</v>
      </c>
      <c r="X25" s="229">
        <f t="shared" si="6"/>
        <v>43696</v>
      </c>
      <c r="Y25" s="228">
        <f t="shared" si="7"/>
        <v>-0.027851519589893847</v>
      </c>
    </row>
    <row r="26" spans="1:25" ht="19.5" customHeight="1">
      <c r="A26" s="235" t="s">
        <v>335</v>
      </c>
      <c r="B26" s="233">
        <v>1948</v>
      </c>
      <c r="C26" s="230">
        <v>1796</v>
      </c>
      <c r="D26" s="229">
        <v>9</v>
      </c>
      <c r="E26" s="230">
        <v>18</v>
      </c>
      <c r="F26" s="229">
        <f t="shared" si="0"/>
        <v>3771</v>
      </c>
      <c r="G26" s="232">
        <f t="shared" si="1"/>
        <v>0.005760162769277299</v>
      </c>
      <c r="H26" s="233">
        <v>1563</v>
      </c>
      <c r="I26" s="230">
        <v>1577</v>
      </c>
      <c r="J26" s="229"/>
      <c r="K26" s="230"/>
      <c r="L26" s="229">
        <f t="shared" si="2"/>
        <v>3140</v>
      </c>
      <c r="M26" s="234">
        <f t="shared" si="3"/>
        <v>0.20095541401273875</v>
      </c>
      <c r="N26" s="233">
        <v>18278</v>
      </c>
      <c r="O26" s="230">
        <v>17020</v>
      </c>
      <c r="P26" s="229">
        <v>9</v>
      </c>
      <c r="Q26" s="230">
        <v>18</v>
      </c>
      <c r="R26" s="229">
        <f t="shared" si="4"/>
        <v>35325</v>
      </c>
      <c r="S26" s="232">
        <f t="shared" si="5"/>
        <v>0.005542153628341687</v>
      </c>
      <c r="T26" s="233">
        <v>15253</v>
      </c>
      <c r="U26" s="230">
        <v>13998</v>
      </c>
      <c r="V26" s="229"/>
      <c r="W26" s="230"/>
      <c r="X26" s="229">
        <f t="shared" si="6"/>
        <v>29251</v>
      </c>
      <c r="Y26" s="228">
        <f t="shared" si="7"/>
        <v>0.20765102047793227</v>
      </c>
    </row>
    <row r="27" spans="1:25" ht="19.5" customHeight="1">
      <c r="A27" s="235" t="s">
        <v>336</v>
      </c>
      <c r="B27" s="233">
        <v>1228</v>
      </c>
      <c r="C27" s="230">
        <v>1259</v>
      </c>
      <c r="D27" s="229">
        <v>0</v>
      </c>
      <c r="E27" s="230">
        <v>0</v>
      </c>
      <c r="F27" s="229">
        <f t="shared" si="0"/>
        <v>2487</v>
      </c>
      <c r="G27" s="232">
        <f t="shared" si="1"/>
        <v>0.003798866297319714</v>
      </c>
      <c r="H27" s="233">
        <v>1067</v>
      </c>
      <c r="I27" s="230">
        <v>1090</v>
      </c>
      <c r="J27" s="229"/>
      <c r="K27" s="230"/>
      <c r="L27" s="229">
        <f t="shared" si="2"/>
        <v>2157</v>
      </c>
      <c r="M27" s="234">
        <f t="shared" si="3"/>
        <v>0.1529902642559109</v>
      </c>
      <c r="N27" s="233">
        <v>11774</v>
      </c>
      <c r="O27" s="230">
        <v>11189</v>
      </c>
      <c r="P27" s="229"/>
      <c r="Q27" s="230"/>
      <c r="R27" s="229">
        <f t="shared" si="4"/>
        <v>22963</v>
      </c>
      <c r="S27" s="232">
        <f t="shared" si="5"/>
        <v>0.0036026744166343994</v>
      </c>
      <c r="T27" s="233">
        <v>12903</v>
      </c>
      <c r="U27" s="230">
        <v>11900</v>
      </c>
      <c r="V27" s="229"/>
      <c r="W27" s="230"/>
      <c r="X27" s="229">
        <f t="shared" si="6"/>
        <v>24803</v>
      </c>
      <c r="Y27" s="228">
        <f t="shared" si="7"/>
        <v>-0.0741845744466395</v>
      </c>
    </row>
    <row r="28" spans="1:25" ht="19.5" customHeight="1" thickBot="1">
      <c r="A28" s="235" t="s">
        <v>317</v>
      </c>
      <c r="B28" s="233">
        <v>9320</v>
      </c>
      <c r="C28" s="230">
        <v>6496</v>
      </c>
      <c r="D28" s="229">
        <v>85</v>
      </c>
      <c r="E28" s="230">
        <v>183</v>
      </c>
      <c r="F28" s="229">
        <f t="shared" si="0"/>
        <v>16084</v>
      </c>
      <c r="G28" s="232">
        <f t="shared" si="1"/>
        <v>0.024568140541250616</v>
      </c>
      <c r="H28" s="233">
        <v>7512</v>
      </c>
      <c r="I28" s="230">
        <v>6130</v>
      </c>
      <c r="J28" s="229">
        <v>41</v>
      </c>
      <c r="K28" s="230">
        <v>20</v>
      </c>
      <c r="L28" s="229">
        <f t="shared" si="2"/>
        <v>13703</v>
      </c>
      <c r="M28" s="234">
        <f t="shared" si="3"/>
        <v>0.17375757133474412</v>
      </c>
      <c r="N28" s="233">
        <v>95051</v>
      </c>
      <c r="O28" s="230">
        <v>64001</v>
      </c>
      <c r="P28" s="229">
        <v>365</v>
      </c>
      <c r="Q28" s="230">
        <v>435</v>
      </c>
      <c r="R28" s="229">
        <f t="shared" si="4"/>
        <v>159852</v>
      </c>
      <c r="S28" s="232">
        <f t="shared" si="5"/>
        <v>0.025079245344590953</v>
      </c>
      <c r="T28" s="233">
        <v>117111</v>
      </c>
      <c r="U28" s="230">
        <v>80665</v>
      </c>
      <c r="V28" s="229">
        <v>318</v>
      </c>
      <c r="W28" s="230">
        <v>174</v>
      </c>
      <c r="X28" s="229">
        <f t="shared" si="6"/>
        <v>198268</v>
      </c>
      <c r="Y28" s="228">
        <f t="shared" si="7"/>
        <v>-0.1937579437932495</v>
      </c>
    </row>
    <row r="29" spans="1:25" s="236" customFormat="1" ht="19.5" customHeight="1">
      <c r="A29" s="243" t="s">
        <v>60</v>
      </c>
      <c r="B29" s="240">
        <f>SUM(B30:B43)</f>
        <v>93638</v>
      </c>
      <c r="C29" s="239">
        <f>SUM(C30:C43)</f>
        <v>94163</v>
      </c>
      <c r="D29" s="238">
        <f>SUM(D30:D43)</f>
        <v>23</v>
      </c>
      <c r="E29" s="239">
        <f>SUM(E30:E43)</f>
        <v>15</v>
      </c>
      <c r="F29" s="238">
        <f t="shared" si="0"/>
        <v>187839</v>
      </c>
      <c r="G29" s="241">
        <f t="shared" si="1"/>
        <v>0.2869220934548604</v>
      </c>
      <c r="H29" s="240">
        <f>SUM(H30:H43)</f>
        <v>80666</v>
      </c>
      <c r="I29" s="239">
        <f>SUM(I30:I43)</f>
        <v>81223</v>
      </c>
      <c r="J29" s="238">
        <f>SUM(J30:J43)</f>
        <v>247</v>
      </c>
      <c r="K29" s="239">
        <f>SUM(K30:K43)</f>
        <v>153</v>
      </c>
      <c r="L29" s="238">
        <f t="shared" si="2"/>
        <v>162289</v>
      </c>
      <c r="M29" s="242">
        <f t="shared" si="3"/>
        <v>0.1574351927733857</v>
      </c>
      <c r="N29" s="240">
        <f>SUM(N30:N43)</f>
        <v>894675</v>
      </c>
      <c r="O29" s="239">
        <f>SUM(O30:O43)</f>
        <v>875236</v>
      </c>
      <c r="P29" s="238">
        <f>SUM(P30:P43)</f>
        <v>2480</v>
      </c>
      <c r="Q29" s="239">
        <f>SUM(Q30:Q43)</f>
        <v>2209</v>
      </c>
      <c r="R29" s="238">
        <f t="shared" si="4"/>
        <v>1774600</v>
      </c>
      <c r="S29" s="241">
        <f t="shared" si="5"/>
        <v>0.2784177163157865</v>
      </c>
      <c r="T29" s="240">
        <f>SUM(T30:T43)</f>
        <v>798202</v>
      </c>
      <c r="U29" s="239">
        <f>SUM(U30:U43)</f>
        <v>788241</v>
      </c>
      <c r="V29" s="238">
        <f>SUM(V30:V43)</f>
        <v>7870</v>
      </c>
      <c r="W29" s="239">
        <f>SUM(W30:W43)</f>
        <v>7283</v>
      </c>
      <c r="X29" s="238">
        <f t="shared" si="6"/>
        <v>1601596</v>
      </c>
      <c r="Y29" s="237">
        <f t="shared" si="7"/>
        <v>0.10801975029907673</v>
      </c>
    </row>
    <row r="30" spans="1:25" ht="19.5" customHeight="1">
      <c r="A30" s="250" t="s">
        <v>337</v>
      </c>
      <c r="B30" s="247">
        <v>15068</v>
      </c>
      <c r="C30" s="245">
        <v>14176</v>
      </c>
      <c r="D30" s="246">
        <v>0</v>
      </c>
      <c r="E30" s="245">
        <v>0</v>
      </c>
      <c r="F30" s="229">
        <f t="shared" si="0"/>
        <v>29244</v>
      </c>
      <c r="G30" s="232">
        <f t="shared" si="1"/>
        <v>0.044669901889351715</v>
      </c>
      <c r="H30" s="247">
        <v>14540</v>
      </c>
      <c r="I30" s="245">
        <v>15078</v>
      </c>
      <c r="J30" s="246"/>
      <c r="K30" s="245"/>
      <c r="L30" s="246">
        <f t="shared" si="2"/>
        <v>29618</v>
      </c>
      <c r="M30" s="249">
        <f t="shared" si="3"/>
        <v>-0.012627456276588567</v>
      </c>
      <c r="N30" s="247">
        <v>161547</v>
      </c>
      <c r="O30" s="245">
        <v>156268</v>
      </c>
      <c r="P30" s="246">
        <v>282</v>
      </c>
      <c r="Q30" s="245">
        <v>425</v>
      </c>
      <c r="R30" s="229">
        <f t="shared" si="4"/>
        <v>318522</v>
      </c>
      <c r="S30" s="232">
        <f t="shared" si="5"/>
        <v>0.049973046228072214</v>
      </c>
      <c r="T30" s="251">
        <v>129730</v>
      </c>
      <c r="U30" s="245">
        <v>135819</v>
      </c>
      <c r="V30" s="246">
        <v>11</v>
      </c>
      <c r="W30" s="245">
        <v>8</v>
      </c>
      <c r="X30" s="246">
        <f t="shared" si="6"/>
        <v>265568</v>
      </c>
      <c r="Y30" s="244">
        <f t="shared" si="7"/>
        <v>0.1993990239787926</v>
      </c>
    </row>
    <row r="31" spans="1:25" ht="19.5" customHeight="1">
      <c r="A31" s="250" t="s">
        <v>338</v>
      </c>
      <c r="B31" s="247">
        <v>14453</v>
      </c>
      <c r="C31" s="245">
        <v>14131</v>
      </c>
      <c r="D31" s="246">
        <v>0</v>
      </c>
      <c r="E31" s="245">
        <v>0</v>
      </c>
      <c r="F31" s="246">
        <f t="shared" si="0"/>
        <v>28584</v>
      </c>
      <c r="G31" s="248">
        <f t="shared" si="1"/>
        <v>0.04366175884301838</v>
      </c>
      <c r="H31" s="247">
        <v>11474</v>
      </c>
      <c r="I31" s="245">
        <v>11164</v>
      </c>
      <c r="J31" s="246">
        <v>0</v>
      </c>
      <c r="K31" s="245">
        <v>0</v>
      </c>
      <c r="L31" s="229">
        <f t="shared" si="2"/>
        <v>22638</v>
      </c>
      <c r="M31" s="249">
        <f t="shared" si="3"/>
        <v>0.26265571163530343</v>
      </c>
      <c r="N31" s="247">
        <v>140384</v>
      </c>
      <c r="O31" s="245">
        <v>137090</v>
      </c>
      <c r="P31" s="246">
        <v>97</v>
      </c>
      <c r="Q31" s="245">
        <v>100</v>
      </c>
      <c r="R31" s="246">
        <f t="shared" si="4"/>
        <v>277671</v>
      </c>
      <c r="S31" s="248">
        <f t="shared" si="5"/>
        <v>0.04356391621048166</v>
      </c>
      <c r="T31" s="251">
        <v>123518</v>
      </c>
      <c r="U31" s="245">
        <v>122536</v>
      </c>
      <c r="V31" s="246">
        <v>328</v>
      </c>
      <c r="W31" s="245">
        <v>3</v>
      </c>
      <c r="X31" s="246">
        <f t="shared" si="6"/>
        <v>246385</v>
      </c>
      <c r="Y31" s="244">
        <f t="shared" si="7"/>
        <v>0.12698013271911845</v>
      </c>
    </row>
    <row r="32" spans="1:25" ht="19.5" customHeight="1">
      <c r="A32" s="250" t="s">
        <v>339</v>
      </c>
      <c r="B32" s="247">
        <v>10236</v>
      </c>
      <c r="C32" s="245">
        <v>10206</v>
      </c>
      <c r="D32" s="246">
        <v>0</v>
      </c>
      <c r="E32" s="245">
        <v>0</v>
      </c>
      <c r="F32" s="246">
        <f t="shared" si="0"/>
        <v>20442</v>
      </c>
      <c r="G32" s="248">
        <f t="shared" si="1"/>
        <v>0.03122493962597893</v>
      </c>
      <c r="H32" s="247">
        <v>10849</v>
      </c>
      <c r="I32" s="245">
        <v>10016</v>
      </c>
      <c r="J32" s="246"/>
      <c r="K32" s="245">
        <v>0</v>
      </c>
      <c r="L32" s="246">
        <f t="shared" si="2"/>
        <v>20865</v>
      </c>
      <c r="M32" s="249">
        <f t="shared" si="3"/>
        <v>-0.020273184759166063</v>
      </c>
      <c r="N32" s="247">
        <v>105058</v>
      </c>
      <c r="O32" s="245">
        <v>104074</v>
      </c>
      <c r="P32" s="246">
        <v>3</v>
      </c>
      <c r="Q32" s="245">
        <v>15</v>
      </c>
      <c r="R32" s="246">
        <f t="shared" si="4"/>
        <v>209150</v>
      </c>
      <c r="S32" s="248">
        <f t="shared" si="5"/>
        <v>0.03281362863036558</v>
      </c>
      <c r="T32" s="251">
        <v>87563</v>
      </c>
      <c r="U32" s="245">
        <v>89427</v>
      </c>
      <c r="V32" s="246">
        <v>2</v>
      </c>
      <c r="W32" s="245">
        <v>2</v>
      </c>
      <c r="X32" s="246">
        <f t="shared" si="6"/>
        <v>176994</v>
      </c>
      <c r="Y32" s="244">
        <f t="shared" si="7"/>
        <v>0.18167847497655298</v>
      </c>
    </row>
    <row r="33" spans="1:25" ht="19.5" customHeight="1">
      <c r="A33" s="250" t="s">
        <v>340</v>
      </c>
      <c r="B33" s="247">
        <v>8308</v>
      </c>
      <c r="C33" s="245">
        <v>8755</v>
      </c>
      <c r="D33" s="246">
        <v>0</v>
      </c>
      <c r="E33" s="245">
        <v>0</v>
      </c>
      <c r="F33" s="246">
        <f t="shared" si="0"/>
        <v>17063</v>
      </c>
      <c r="G33" s="248">
        <f t="shared" si="1"/>
        <v>0.026063552726645067</v>
      </c>
      <c r="H33" s="247">
        <v>5481</v>
      </c>
      <c r="I33" s="245">
        <v>5622</v>
      </c>
      <c r="J33" s="246"/>
      <c r="K33" s="245">
        <v>0</v>
      </c>
      <c r="L33" s="229">
        <f t="shared" si="2"/>
        <v>11103</v>
      </c>
      <c r="M33" s="249" t="s">
        <v>50</v>
      </c>
      <c r="N33" s="247">
        <v>72973</v>
      </c>
      <c r="O33" s="245">
        <v>68826</v>
      </c>
      <c r="P33" s="246"/>
      <c r="Q33" s="245">
        <v>4</v>
      </c>
      <c r="R33" s="229">
        <f t="shared" si="4"/>
        <v>141803</v>
      </c>
      <c r="S33" s="248">
        <f t="shared" si="5"/>
        <v>0.022247530388102937</v>
      </c>
      <c r="T33" s="251">
        <v>55963</v>
      </c>
      <c r="U33" s="245">
        <v>52369</v>
      </c>
      <c r="V33" s="246"/>
      <c r="W33" s="245">
        <v>0</v>
      </c>
      <c r="X33" s="246">
        <f t="shared" si="6"/>
        <v>108332</v>
      </c>
      <c r="Y33" s="244" t="s">
        <v>50</v>
      </c>
    </row>
    <row r="34" spans="1:25" ht="19.5" customHeight="1">
      <c r="A34" s="250" t="s">
        <v>341</v>
      </c>
      <c r="B34" s="247">
        <v>7382</v>
      </c>
      <c r="C34" s="245">
        <v>7760</v>
      </c>
      <c r="D34" s="246">
        <v>0</v>
      </c>
      <c r="E34" s="245">
        <v>0</v>
      </c>
      <c r="F34" s="246">
        <f t="shared" si="0"/>
        <v>15142</v>
      </c>
      <c r="G34" s="248">
        <f t="shared" si="1"/>
        <v>0.0231292454660294</v>
      </c>
      <c r="H34" s="247">
        <v>5576</v>
      </c>
      <c r="I34" s="245">
        <v>5510</v>
      </c>
      <c r="J34" s="246"/>
      <c r="K34" s="245">
        <v>0</v>
      </c>
      <c r="L34" s="246">
        <f t="shared" si="2"/>
        <v>11086</v>
      </c>
      <c r="M34" s="249">
        <f t="shared" si="3"/>
        <v>0.36586685910156946</v>
      </c>
      <c r="N34" s="247">
        <v>52831</v>
      </c>
      <c r="O34" s="245">
        <v>52388</v>
      </c>
      <c r="P34" s="246"/>
      <c r="Q34" s="245">
        <v>0</v>
      </c>
      <c r="R34" s="246">
        <f t="shared" si="4"/>
        <v>105219</v>
      </c>
      <c r="S34" s="248">
        <f t="shared" si="5"/>
        <v>0.016507851737310234</v>
      </c>
      <c r="T34" s="251">
        <v>56923</v>
      </c>
      <c r="U34" s="245">
        <v>54445</v>
      </c>
      <c r="V34" s="246">
        <v>92</v>
      </c>
      <c r="W34" s="245">
        <v>135</v>
      </c>
      <c r="X34" s="246">
        <f t="shared" si="6"/>
        <v>111595</v>
      </c>
      <c r="Y34" s="244">
        <f t="shared" si="7"/>
        <v>-0.057135176307182234</v>
      </c>
    </row>
    <row r="35" spans="1:25" ht="19.5" customHeight="1">
      <c r="A35" s="250" t="s">
        <v>342</v>
      </c>
      <c r="B35" s="247">
        <v>5987</v>
      </c>
      <c r="C35" s="245">
        <v>5985</v>
      </c>
      <c r="D35" s="246">
        <v>0</v>
      </c>
      <c r="E35" s="245">
        <v>0</v>
      </c>
      <c r="F35" s="246">
        <f t="shared" si="0"/>
        <v>11972</v>
      </c>
      <c r="G35" s="248">
        <f t="shared" si="1"/>
        <v>0.018287103864701094</v>
      </c>
      <c r="H35" s="247">
        <v>3092</v>
      </c>
      <c r="I35" s="245">
        <v>3085</v>
      </c>
      <c r="J35" s="246"/>
      <c r="K35" s="245"/>
      <c r="L35" s="246">
        <f t="shared" si="2"/>
        <v>6177</v>
      </c>
      <c r="M35" s="249">
        <f t="shared" si="3"/>
        <v>0.938157681722519</v>
      </c>
      <c r="N35" s="247">
        <v>53780</v>
      </c>
      <c r="O35" s="245">
        <v>52608</v>
      </c>
      <c r="P35" s="246">
        <v>2</v>
      </c>
      <c r="Q35" s="245">
        <v>5</v>
      </c>
      <c r="R35" s="246">
        <f t="shared" si="4"/>
        <v>106395</v>
      </c>
      <c r="S35" s="248">
        <f t="shared" si="5"/>
        <v>0.016692354855977743</v>
      </c>
      <c r="T35" s="251">
        <v>29121</v>
      </c>
      <c r="U35" s="245">
        <v>30549</v>
      </c>
      <c r="V35" s="246">
        <v>150</v>
      </c>
      <c r="W35" s="245">
        <v>388</v>
      </c>
      <c r="X35" s="246">
        <f t="shared" si="6"/>
        <v>60208</v>
      </c>
      <c r="Y35" s="244">
        <f t="shared" si="7"/>
        <v>0.7671239702365134</v>
      </c>
    </row>
    <row r="36" spans="1:25" ht="19.5" customHeight="1">
      <c r="A36" s="250" t="s">
        <v>343</v>
      </c>
      <c r="B36" s="247">
        <v>4174</v>
      </c>
      <c r="C36" s="245">
        <v>4341</v>
      </c>
      <c r="D36" s="246">
        <v>0</v>
      </c>
      <c r="E36" s="245">
        <v>0</v>
      </c>
      <c r="F36" s="246">
        <f t="shared" si="0"/>
        <v>8515</v>
      </c>
      <c r="G36" s="248">
        <f t="shared" si="1"/>
        <v>0.013006572787164201</v>
      </c>
      <c r="H36" s="247">
        <v>3339</v>
      </c>
      <c r="I36" s="245">
        <v>3021</v>
      </c>
      <c r="J36" s="246"/>
      <c r="K36" s="245"/>
      <c r="L36" s="246">
        <f t="shared" si="2"/>
        <v>6360</v>
      </c>
      <c r="M36" s="249">
        <f t="shared" si="3"/>
        <v>0.33883647798742134</v>
      </c>
      <c r="N36" s="247">
        <v>40437</v>
      </c>
      <c r="O36" s="245">
        <v>37650</v>
      </c>
      <c r="P36" s="246"/>
      <c r="Q36" s="245"/>
      <c r="R36" s="246">
        <f t="shared" si="4"/>
        <v>78087</v>
      </c>
      <c r="S36" s="248">
        <f t="shared" si="5"/>
        <v>0.012251101213766945</v>
      </c>
      <c r="T36" s="251">
        <v>37536</v>
      </c>
      <c r="U36" s="245">
        <v>35357</v>
      </c>
      <c r="V36" s="246"/>
      <c r="W36" s="245"/>
      <c r="X36" s="246">
        <f t="shared" si="6"/>
        <v>72893</v>
      </c>
      <c r="Y36" s="244">
        <f t="shared" si="7"/>
        <v>0.07125512737848627</v>
      </c>
    </row>
    <row r="37" spans="1:25" ht="19.5" customHeight="1">
      <c r="A37" s="250" t="s">
        <v>344</v>
      </c>
      <c r="B37" s="247">
        <v>2292</v>
      </c>
      <c r="C37" s="245">
        <v>2574</v>
      </c>
      <c r="D37" s="246">
        <v>0</v>
      </c>
      <c r="E37" s="245">
        <v>0</v>
      </c>
      <c r="F37" s="246">
        <f>SUM(B37:E37)</f>
        <v>4866</v>
      </c>
      <c r="G37" s="248">
        <f>F37/$F$9</f>
        <v>0.007432763732512155</v>
      </c>
      <c r="H37" s="247">
        <v>6598</v>
      </c>
      <c r="I37" s="245">
        <v>7834</v>
      </c>
      <c r="J37" s="246"/>
      <c r="K37" s="245"/>
      <c r="L37" s="246">
        <f>SUM(H37:K37)</f>
        <v>14432</v>
      </c>
      <c r="M37" s="249">
        <f>IF(ISERROR(F37/L37-1),"         /0",(F37/L37-1))</f>
        <v>-0.6628325942350333</v>
      </c>
      <c r="N37" s="247">
        <v>38359</v>
      </c>
      <c r="O37" s="245">
        <v>41328</v>
      </c>
      <c r="P37" s="246"/>
      <c r="Q37" s="245">
        <v>0</v>
      </c>
      <c r="R37" s="246">
        <f>SUM(N37:Q37)</f>
        <v>79687</v>
      </c>
      <c r="S37" s="248">
        <f>R37/$R$9</f>
        <v>0.012502125865015258</v>
      </c>
      <c r="T37" s="251">
        <v>62841</v>
      </c>
      <c r="U37" s="245">
        <v>66609</v>
      </c>
      <c r="V37" s="246"/>
      <c r="W37" s="245">
        <v>0</v>
      </c>
      <c r="X37" s="246">
        <f>SUM(T37:W37)</f>
        <v>129450</v>
      </c>
      <c r="Y37" s="244">
        <f>IF(ISERROR(R37/X37-1),"         /0",(R37/X37-1))</f>
        <v>-0.3844186944766319</v>
      </c>
    </row>
    <row r="38" spans="1:25" ht="19.5" customHeight="1">
      <c r="A38" s="250" t="s">
        <v>345</v>
      </c>
      <c r="B38" s="247">
        <v>1948</v>
      </c>
      <c r="C38" s="245">
        <v>1864</v>
      </c>
      <c r="D38" s="246">
        <v>0</v>
      </c>
      <c r="E38" s="245">
        <v>0</v>
      </c>
      <c r="F38" s="246">
        <f t="shared" si="0"/>
        <v>3812</v>
      </c>
      <c r="G38" s="248">
        <f t="shared" si="1"/>
        <v>0.005822789837307097</v>
      </c>
      <c r="H38" s="247">
        <v>2697</v>
      </c>
      <c r="I38" s="245">
        <v>2830</v>
      </c>
      <c r="J38" s="246"/>
      <c r="K38" s="245"/>
      <c r="L38" s="246">
        <f t="shared" si="2"/>
        <v>5527</v>
      </c>
      <c r="M38" s="249">
        <f t="shared" si="3"/>
        <v>-0.3102949158675593</v>
      </c>
      <c r="N38" s="247">
        <v>24718</v>
      </c>
      <c r="O38" s="245">
        <v>23366</v>
      </c>
      <c r="P38" s="246"/>
      <c r="Q38" s="245">
        <v>0</v>
      </c>
      <c r="R38" s="246">
        <f t="shared" si="4"/>
        <v>48084</v>
      </c>
      <c r="S38" s="248">
        <f t="shared" si="5"/>
        <v>0.007543918331639963</v>
      </c>
      <c r="T38" s="251">
        <v>26765</v>
      </c>
      <c r="U38" s="245">
        <v>25381</v>
      </c>
      <c r="V38" s="246">
        <v>4</v>
      </c>
      <c r="W38" s="245"/>
      <c r="X38" s="246">
        <f t="shared" si="6"/>
        <v>52150</v>
      </c>
      <c r="Y38" s="244">
        <f t="shared" si="7"/>
        <v>-0.07796740172579097</v>
      </c>
    </row>
    <row r="39" spans="1:25" ht="19.5" customHeight="1">
      <c r="A39" s="250" t="s">
        <v>346</v>
      </c>
      <c r="B39" s="247">
        <v>1830</v>
      </c>
      <c r="C39" s="245">
        <v>1713</v>
      </c>
      <c r="D39" s="246">
        <v>2</v>
      </c>
      <c r="E39" s="245">
        <v>0</v>
      </c>
      <c r="F39" s="246">
        <f t="shared" si="0"/>
        <v>3545</v>
      </c>
      <c r="G39" s="248">
        <f t="shared" si="1"/>
        <v>0.0054149501503813376</v>
      </c>
      <c r="H39" s="247">
        <v>1776</v>
      </c>
      <c r="I39" s="245">
        <v>1639</v>
      </c>
      <c r="J39" s="246">
        <v>1</v>
      </c>
      <c r="K39" s="245"/>
      <c r="L39" s="246">
        <f t="shared" si="2"/>
        <v>3416</v>
      </c>
      <c r="M39" s="249">
        <f t="shared" si="3"/>
        <v>0.037763466042154636</v>
      </c>
      <c r="N39" s="247">
        <v>13220</v>
      </c>
      <c r="O39" s="245">
        <v>11689</v>
      </c>
      <c r="P39" s="246">
        <v>36</v>
      </c>
      <c r="Q39" s="245">
        <v>6</v>
      </c>
      <c r="R39" s="246">
        <f t="shared" si="4"/>
        <v>24951</v>
      </c>
      <c r="S39" s="248">
        <f t="shared" si="5"/>
        <v>0.00391457254581043</v>
      </c>
      <c r="T39" s="251">
        <v>17021</v>
      </c>
      <c r="U39" s="245">
        <v>15898</v>
      </c>
      <c r="V39" s="246">
        <v>6</v>
      </c>
      <c r="W39" s="245">
        <v>3</v>
      </c>
      <c r="X39" s="246">
        <f t="shared" si="6"/>
        <v>32928</v>
      </c>
      <c r="Y39" s="244">
        <f t="shared" si="7"/>
        <v>-0.2422558309037901</v>
      </c>
    </row>
    <row r="40" spans="1:25" ht="19.5" customHeight="1">
      <c r="A40" s="250" t="s">
        <v>347</v>
      </c>
      <c r="B40" s="247">
        <v>1614</v>
      </c>
      <c r="C40" s="245">
        <v>1524</v>
      </c>
      <c r="D40" s="246">
        <v>0</v>
      </c>
      <c r="E40" s="245">
        <v>0</v>
      </c>
      <c r="F40" s="246">
        <f t="shared" si="0"/>
        <v>3138</v>
      </c>
      <c r="G40" s="248">
        <f t="shared" si="1"/>
        <v>0.00479326193847578</v>
      </c>
      <c r="H40" s="247">
        <v>1582</v>
      </c>
      <c r="I40" s="245">
        <v>1416</v>
      </c>
      <c r="J40" s="246"/>
      <c r="K40" s="245"/>
      <c r="L40" s="246">
        <f t="shared" si="2"/>
        <v>2998</v>
      </c>
      <c r="M40" s="249">
        <f t="shared" si="3"/>
        <v>0.046697798532354895</v>
      </c>
      <c r="N40" s="247">
        <v>17560</v>
      </c>
      <c r="O40" s="245">
        <v>15258</v>
      </c>
      <c r="P40" s="246">
        <v>1</v>
      </c>
      <c r="Q40" s="245">
        <v>1</v>
      </c>
      <c r="R40" s="246">
        <f t="shared" si="4"/>
        <v>32820</v>
      </c>
      <c r="S40" s="248">
        <f t="shared" si="5"/>
        <v>0.005149143158731045</v>
      </c>
      <c r="T40" s="251">
        <v>12801</v>
      </c>
      <c r="U40" s="245">
        <v>11607</v>
      </c>
      <c r="V40" s="246"/>
      <c r="W40" s="245">
        <v>0</v>
      </c>
      <c r="X40" s="246">
        <f t="shared" si="6"/>
        <v>24408</v>
      </c>
      <c r="Y40" s="244">
        <f t="shared" si="7"/>
        <v>0.3446411012782695</v>
      </c>
    </row>
    <row r="41" spans="1:25" ht="19.5" customHeight="1">
      <c r="A41" s="250" t="s">
        <v>348</v>
      </c>
      <c r="B41" s="247">
        <v>1150</v>
      </c>
      <c r="C41" s="245">
        <v>1253</v>
      </c>
      <c r="D41" s="246">
        <v>0</v>
      </c>
      <c r="E41" s="245">
        <v>0</v>
      </c>
      <c r="F41" s="246">
        <f t="shared" si="0"/>
        <v>2403</v>
      </c>
      <c r="G41" s="248">
        <f t="shared" si="1"/>
        <v>0.003670557182331835</v>
      </c>
      <c r="H41" s="247"/>
      <c r="I41" s="245"/>
      <c r="J41" s="246"/>
      <c r="K41" s="245"/>
      <c r="L41" s="246">
        <f t="shared" si="2"/>
        <v>0</v>
      </c>
      <c r="M41" s="249" t="str">
        <f t="shared" si="3"/>
        <v>         /0</v>
      </c>
      <c r="N41" s="247">
        <v>9733</v>
      </c>
      <c r="O41" s="245">
        <v>10106</v>
      </c>
      <c r="P41" s="246"/>
      <c r="Q41" s="245"/>
      <c r="R41" s="246">
        <f t="shared" si="4"/>
        <v>19839</v>
      </c>
      <c r="S41" s="248">
        <f t="shared" si="5"/>
        <v>0.003112548785072066</v>
      </c>
      <c r="T41" s="251">
        <v>365</v>
      </c>
      <c r="U41" s="245">
        <v>458</v>
      </c>
      <c r="V41" s="246"/>
      <c r="W41" s="245"/>
      <c r="X41" s="246">
        <f t="shared" si="6"/>
        <v>823</v>
      </c>
      <c r="Y41" s="244">
        <f t="shared" si="7"/>
        <v>23.105710814094774</v>
      </c>
    </row>
    <row r="42" spans="1:25" ht="19.5" customHeight="1">
      <c r="A42" s="250" t="s">
        <v>349</v>
      </c>
      <c r="B42" s="247">
        <v>1201</v>
      </c>
      <c r="C42" s="245">
        <v>1046</v>
      </c>
      <c r="D42" s="246">
        <v>0</v>
      </c>
      <c r="E42" s="245">
        <v>0</v>
      </c>
      <c r="F42" s="246">
        <f t="shared" si="0"/>
        <v>2247</v>
      </c>
      <c r="G42" s="248">
        <f t="shared" si="1"/>
        <v>0.003432268825925773</v>
      </c>
      <c r="H42" s="247">
        <v>1055</v>
      </c>
      <c r="I42" s="245">
        <v>1029</v>
      </c>
      <c r="J42" s="246"/>
      <c r="K42" s="245">
        <v>0</v>
      </c>
      <c r="L42" s="246">
        <f t="shared" si="2"/>
        <v>2084</v>
      </c>
      <c r="M42" s="249" t="s">
        <v>50</v>
      </c>
      <c r="N42" s="247">
        <v>14111</v>
      </c>
      <c r="O42" s="245">
        <v>12316</v>
      </c>
      <c r="P42" s="246">
        <v>5</v>
      </c>
      <c r="Q42" s="245">
        <v>0</v>
      </c>
      <c r="R42" s="229">
        <f t="shared" si="4"/>
        <v>26432</v>
      </c>
      <c r="S42" s="248">
        <f t="shared" si="5"/>
        <v>0.004146927238622151</v>
      </c>
      <c r="T42" s="251">
        <v>10883</v>
      </c>
      <c r="U42" s="245">
        <v>9732</v>
      </c>
      <c r="V42" s="246">
        <v>55</v>
      </c>
      <c r="W42" s="245">
        <v>0</v>
      </c>
      <c r="X42" s="246">
        <f t="shared" si="6"/>
        <v>20670</v>
      </c>
      <c r="Y42" s="244" t="s">
        <v>50</v>
      </c>
    </row>
    <row r="43" spans="1:25" ht="19.5" customHeight="1" thickBot="1">
      <c r="A43" s="250" t="s">
        <v>317</v>
      </c>
      <c r="B43" s="247">
        <v>17995</v>
      </c>
      <c r="C43" s="245">
        <v>18835</v>
      </c>
      <c r="D43" s="246">
        <v>21</v>
      </c>
      <c r="E43" s="245">
        <v>15</v>
      </c>
      <c r="F43" s="246">
        <f aca="true" t="shared" si="8" ref="F43:F69">SUM(B43:E43)</f>
        <v>36866</v>
      </c>
      <c r="G43" s="248">
        <f aca="true" t="shared" si="9" ref="G43:G69">F43/$F$9</f>
        <v>0.05631242658503763</v>
      </c>
      <c r="H43" s="247">
        <v>12607</v>
      </c>
      <c r="I43" s="245">
        <v>12979</v>
      </c>
      <c r="J43" s="246">
        <v>246</v>
      </c>
      <c r="K43" s="245">
        <v>153</v>
      </c>
      <c r="L43" s="246">
        <f aca="true" t="shared" si="10" ref="L43:L69">SUM(H43:K43)</f>
        <v>25985</v>
      </c>
      <c r="M43" s="249">
        <f aca="true" t="shared" si="11" ref="M43:M69">IF(ISERROR(F43/L43-1),"         /0",(F43/L43-1))</f>
        <v>0.41874158168173947</v>
      </c>
      <c r="N43" s="247">
        <v>149964</v>
      </c>
      <c r="O43" s="245">
        <v>152269</v>
      </c>
      <c r="P43" s="246">
        <v>2054</v>
      </c>
      <c r="Q43" s="245">
        <v>1653</v>
      </c>
      <c r="R43" s="246">
        <f aca="true" t="shared" si="12" ref="R43:R69">SUM(N43:Q43)</f>
        <v>305940</v>
      </c>
      <c r="S43" s="248">
        <f aca="true" t="shared" si="13" ref="S43:S69">R43/$R$9</f>
        <v>0.04799905112681828</v>
      </c>
      <c r="T43" s="251">
        <v>147172</v>
      </c>
      <c r="U43" s="245">
        <v>138054</v>
      </c>
      <c r="V43" s="246">
        <v>7222</v>
      </c>
      <c r="W43" s="245">
        <v>6744</v>
      </c>
      <c r="X43" s="246">
        <f aca="true" t="shared" si="14" ref="X43:X70">SUM(T43:W43)</f>
        <v>299192</v>
      </c>
      <c r="Y43" s="244">
        <f aca="true" t="shared" si="15" ref="Y43:Y69">IF(ISERROR(R43/X43-1),"         /0",(R43/X43-1))</f>
        <v>0.022554078986069204</v>
      </c>
    </row>
    <row r="44" spans="1:25" s="236" customFormat="1" ht="19.5" customHeight="1">
      <c r="A44" s="243" t="s">
        <v>59</v>
      </c>
      <c r="B44" s="240">
        <f>SUM(B45:B52)</f>
        <v>38988</v>
      </c>
      <c r="C44" s="239">
        <f>SUM(C45:C52)</f>
        <v>46986</v>
      </c>
      <c r="D44" s="238">
        <f>SUM(D45:D52)</f>
        <v>4</v>
      </c>
      <c r="E44" s="239">
        <f>SUM(E45:E52)</f>
        <v>51</v>
      </c>
      <c r="F44" s="238">
        <f t="shared" si="8"/>
        <v>86029</v>
      </c>
      <c r="G44" s="241">
        <f t="shared" si="9"/>
        <v>0.1314083911106223</v>
      </c>
      <c r="H44" s="240">
        <f>SUM(H45:H52)</f>
        <v>36479</v>
      </c>
      <c r="I44" s="239">
        <f>SUM(I45:I52)</f>
        <v>44518</v>
      </c>
      <c r="J44" s="238">
        <f>SUM(J45:J52)</f>
        <v>12</v>
      </c>
      <c r="K44" s="239">
        <f>SUM(K45:K52)</f>
        <v>0</v>
      </c>
      <c r="L44" s="238">
        <f t="shared" si="10"/>
        <v>81009</v>
      </c>
      <c r="M44" s="242">
        <f t="shared" si="11"/>
        <v>0.06196842326161289</v>
      </c>
      <c r="N44" s="240">
        <f>SUM(N45:N52)</f>
        <v>440658</v>
      </c>
      <c r="O44" s="239">
        <f>SUM(O45:O52)</f>
        <v>413935</v>
      </c>
      <c r="P44" s="238">
        <f>SUM(P45:P52)</f>
        <v>184</v>
      </c>
      <c r="Q44" s="239">
        <f>SUM(Q45:Q52)</f>
        <v>324</v>
      </c>
      <c r="R44" s="238">
        <f t="shared" si="12"/>
        <v>855101</v>
      </c>
      <c r="S44" s="241">
        <f t="shared" si="13"/>
        <v>0.13415714394192796</v>
      </c>
      <c r="T44" s="240">
        <f>SUM(T45:T52)</f>
        <v>443127</v>
      </c>
      <c r="U44" s="239">
        <f>SUM(U45:U52)</f>
        <v>400083</v>
      </c>
      <c r="V44" s="238">
        <f>SUM(V45:V52)</f>
        <v>229</v>
      </c>
      <c r="W44" s="239">
        <f>SUM(W45:W52)</f>
        <v>23</v>
      </c>
      <c r="X44" s="238">
        <f t="shared" si="14"/>
        <v>843462</v>
      </c>
      <c r="Y44" s="237">
        <f t="shared" si="15"/>
        <v>0.01379908045649958</v>
      </c>
    </row>
    <row r="45" spans="1:25" ht="19.5" customHeight="1">
      <c r="A45" s="250" t="s">
        <v>350</v>
      </c>
      <c r="B45" s="247">
        <v>16137</v>
      </c>
      <c r="C45" s="245">
        <v>20131</v>
      </c>
      <c r="D45" s="246">
        <v>0</v>
      </c>
      <c r="E45" s="245">
        <v>0</v>
      </c>
      <c r="F45" s="246">
        <f t="shared" si="8"/>
        <v>36268</v>
      </c>
      <c r="G45" s="248">
        <f t="shared" si="9"/>
        <v>0.05539898788548106</v>
      </c>
      <c r="H45" s="247">
        <v>15318</v>
      </c>
      <c r="I45" s="245">
        <v>18584</v>
      </c>
      <c r="J45" s="246"/>
      <c r="K45" s="245"/>
      <c r="L45" s="246">
        <f t="shared" si="10"/>
        <v>33902</v>
      </c>
      <c r="M45" s="249">
        <f t="shared" si="11"/>
        <v>0.0697893929561677</v>
      </c>
      <c r="N45" s="247">
        <v>180424</v>
      </c>
      <c r="O45" s="245">
        <v>177378</v>
      </c>
      <c r="P45" s="246">
        <v>11</v>
      </c>
      <c r="Q45" s="245">
        <v>23</v>
      </c>
      <c r="R45" s="246">
        <f t="shared" si="12"/>
        <v>357836</v>
      </c>
      <c r="S45" s="248">
        <f t="shared" si="13"/>
        <v>0.05614103569005735</v>
      </c>
      <c r="T45" s="247">
        <v>186241</v>
      </c>
      <c r="U45" s="245">
        <v>176671</v>
      </c>
      <c r="V45" s="246">
        <v>60</v>
      </c>
      <c r="W45" s="245"/>
      <c r="X45" s="229">
        <f t="shared" si="14"/>
        <v>362972</v>
      </c>
      <c r="Y45" s="244">
        <f t="shared" si="15"/>
        <v>-0.014149851779200584</v>
      </c>
    </row>
    <row r="46" spans="1:25" ht="19.5" customHeight="1">
      <c r="A46" s="250" t="s">
        <v>351</v>
      </c>
      <c r="B46" s="247">
        <v>6663</v>
      </c>
      <c r="C46" s="245">
        <v>7443</v>
      </c>
      <c r="D46" s="246">
        <v>0</v>
      </c>
      <c r="E46" s="245">
        <v>0</v>
      </c>
      <c r="F46" s="246">
        <f t="shared" si="8"/>
        <v>14106</v>
      </c>
      <c r="G46" s="248">
        <f t="shared" si="9"/>
        <v>0.021546766381178886</v>
      </c>
      <c r="H46" s="247">
        <v>6407</v>
      </c>
      <c r="I46" s="245">
        <v>8016</v>
      </c>
      <c r="J46" s="246"/>
      <c r="K46" s="245"/>
      <c r="L46" s="246">
        <f t="shared" si="10"/>
        <v>14423</v>
      </c>
      <c r="M46" s="249">
        <f t="shared" si="11"/>
        <v>-0.021978783886847375</v>
      </c>
      <c r="N46" s="247">
        <v>72950</v>
      </c>
      <c r="O46" s="245">
        <v>68320</v>
      </c>
      <c r="P46" s="246"/>
      <c r="Q46" s="245"/>
      <c r="R46" s="246">
        <f t="shared" si="12"/>
        <v>141270</v>
      </c>
      <c r="S46" s="248">
        <f t="shared" si="13"/>
        <v>0.022163907801155843</v>
      </c>
      <c r="T46" s="247">
        <v>72540</v>
      </c>
      <c r="U46" s="245">
        <v>67559</v>
      </c>
      <c r="V46" s="246"/>
      <c r="W46" s="245"/>
      <c r="X46" s="229">
        <f t="shared" si="14"/>
        <v>140099</v>
      </c>
      <c r="Y46" s="244">
        <f t="shared" si="15"/>
        <v>0.008358375149001729</v>
      </c>
    </row>
    <row r="47" spans="1:25" ht="19.5" customHeight="1">
      <c r="A47" s="250" t="s">
        <v>352</v>
      </c>
      <c r="B47" s="247">
        <v>5173</v>
      </c>
      <c r="C47" s="245">
        <v>6252</v>
      </c>
      <c r="D47" s="246">
        <v>0</v>
      </c>
      <c r="E47" s="245">
        <v>0</v>
      </c>
      <c r="F47" s="246">
        <f t="shared" si="8"/>
        <v>11425</v>
      </c>
      <c r="G47" s="248">
        <f t="shared" si="9"/>
        <v>0.017451567127815735</v>
      </c>
      <c r="H47" s="247">
        <v>4702</v>
      </c>
      <c r="I47" s="245">
        <v>5986</v>
      </c>
      <c r="J47" s="246">
        <v>0</v>
      </c>
      <c r="K47" s="245">
        <v>0</v>
      </c>
      <c r="L47" s="246">
        <f t="shared" si="10"/>
        <v>10688</v>
      </c>
      <c r="M47" s="249">
        <f t="shared" si="11"/>
        <v>0.06895583832335328</v>
      </c>
      <c r="N47" s="247">
        <v>59273</v>
      </c>
      <c r="O47" s="245">
        <v>54503</v>
      </c>
      <c r="P47" s="246"/>
      <c r="Q47" s="245">
        <v>0</v>
      </c>
      <c r="R47" s="246">
        <f t="shared" si="12"/>
        <v>113776</v>
      </c>
      <c r="S47" s="248">
        <f t="shared" si="13"/>
        <v>0.017850362950267623</v>
      </c>
      <c r="T47" s="247">
        <v>58534</v>
      </c>
      <c r="U47" s="245">
        <v>52866</v>
      </c>
      <c r="V47" s="246">
        <v>0</v>
      </c>
      <c r="W47" s="245">
        <v>0</v>
      </c>
      <c r="X47" s="229">
        <f t="shared" si="14"/>
        <v>111400</v>
      </c>
      <c r="Y47" s="244">
        <f t="shared" si="15"/>
        <v>0.021328545780969543</v>
      </c>
    </row>
    <row r="48" spans="1:25" ht="19.5" customHeight="1">
      <c r="A48" s="250" t="s">
        <v>353</v>
      </c>
      <c r="B48" s="247">
        <v>3074</v>
      </c>
      <c r="C48" s="245">
        <v>3750</v>
      </c>
      <c r="D48" s="246">
        <v>0</v>
      </c>
      <c r="E48" s="245">
        <v>0</v>
      </c>
      <c r="F48" s="246">
        <f t="shared" si="8"/>
        <v>6824</v>
      </c>
      <c r="G48" s="248">
        <f t="shared" si="9"/>
        <v>0.010423588103301058</v>
      </c>
      <c r="H48" s="247">
        <v>3197</v>
      </c>
      <c r="I48" s="245">
        <v>3979</v>
      </c>
      <c r="J48" s="246"/>
      <c r="K48" s="245"/>
      <c r="L48" s="246">
        <f t="shared" si="10"/>
        <v>7176</v>
      </c>
      <c r="M48" s="249">
        <f t="shared" si="11"/>
        <v>-0.04905239687848384</v>
      </c>
      <c r="N48" s="247">
        <v>40788</v>
      </c>
      <c r="O48" s="245">
        <v>37071</v>
      </c>
      <c r="P48" s="246">
        <v>1</v>
      </c>
      <c r="Q48" s="245"/>
      <c r="R48" s="246">
        <f t="shared" si="12"/>
        <v>77860</v>
      </c>
      <c r="S48" s="248">
        <f t="shared" si="13"/>
        <v>0.01221548709137109</v>
      </c>
      <c r="T48" s="247">
        <v>41763</v>
      </c>
      <c r="U48" s="245">
        <v>35683</v>
      </c>
      <c r="V48" s="246"/>
      <c r="W48" s="245"/>
      <c r="X48" s="229">
        <f t="shared" si="14"/>
        <v>77446</v>
      </c>
      <c r="Y48" s="244">
        <f t="shared" si="15"/>
        <v>0.0053456602019472665</v>
      </c>
    </row>
    <row r="49" spans="1:25" ht="19.5" customHeight="1">
      <c r="A49" s="250" t="s">
        <v>354</v>
      </c>
      <c r="B49" s="247">
        <v>1868</v>
      </c>
      <c r="C49" s="245">
        <v>2477</v>
      </c>
      <c r="D49" s="246">
        <v>0</v>
      </c>
      <c r="E49" s="245">
        <v>0</v>
      </c>
      <c r="F49" s="246">
        <f t="shared" si="8"/>
        <v>4345</v>
      </c>
      <c r="G49" s="248">
        <f t="shared" si="9"/>
        <v>0.0066369417216944745</v>
      </c>
      <c r="H49" s="247">
        <v>1636</v>
      </c>
      <c r="I49" s="245">
        <v>2324</v>
      </c>
      <c r="J49" s="246"/>
      <c r="K49" s="245"/>
      <c r="L49" s="246">
        <f t="shared" si="10"/>
        <v>3960</v>
      </c>
      <c r="M49" s="249">
        <f t="shared" si="11"/>
        <v>0.09722222222222232</v>
      </c>
      <c r="N49" s="247">
        <v>20182</v>
      </c>
      <c r="O49" s="245">
        <v>22617</v>
      </c>
      <c r="P49" s="246"/>
      <c r="Q49" s="245"/>
      <c r="R49" s="246">
        <f t="shared" si="12"/>
        <v>42799</v>
      </c>
      <c r="S49" s="248">
        <f t="shared" si="13"/>
        <v>0.006714752530485375</v>
      </c>
      <c r="T49" s="247">
        <v>16128</v>
      </c>
      <c r="U49" s="245">
        <v>18069</v>
      </c>
      <c r="V49" s="246"/>
      <c r="W49" s="245"/>
      <c r="X49" s="229">
        <f t="shared" si="14"/>
        <v>34197</v>
      </c>
      <c r="Y49" s="244">
        <f t="shared" si="15"/>
        <v>0.25154253297072837</v>
      </c>
    </row>
    <row r="50" spans="1:25" ht="19.5" customHeight="1">
      <c r="A50" s="250" t="s">
        <v>355</v>
      </c>
      <c r="B50" s="247">
        <v>1798</v>
      </c>
      <c r="C50" s="245">
        <v>2481</v>
      </c>
      <c r="D50" s="246">
        <v>0</v>
      </c>
      <c r="E50" s="245">
        <v>0</v>
      </c>
      <c r="F50" s="246">
        <f t="shared" si="8"/>
        <v>4279</v>
      </c>
      <c r="G50" s="248">
        <f t="shared" si="9"/>
        <v>0.006536127417061141</v>
      </c>
      <c r="H50" s="247">
        <v>1678</v>
      </c>
      <c r="I50" s="245">
        <v>2003</v>
      </c>
      <c r="J50" s="246">
        <v>1</v>
      </c>
      <c r="K50" s="245"/>
      <c r="L50" s="246">
        <f t="shared" si="10"/>
        <v>3682</v>
      </c>
      <c r="M50" s="249">
        <f t="shared" si="11"/>
        <v>0.1621401412275938</v>
      </c>
      <c r="N50" s="247">
        <v>19874</v>
      </c>
      <c r="O50" s="245">
        <v>19059</v>
      </c>
      <c r="P50" s="246">
        <v>46</v>
      </c>
      <c r="Q50" s="245"/>
      <c r="R50" s="246">
        <f t="shared" si="12"/>
        <v>38979</v>
      </c>
      <c r="S50" s="248">
        <f t="shared" si="13"/>
        <v>0.006115431175630025</v>
      </c>
      <c r="T50" s="247">
        <v>18316</v>
      </c>
      <c r="U50" s="245">
        <v>17238</v>
      </c>
      <c r="V50" s="246">
        <v>1</v>
      </c>
      <c r="W50" s="245"/>
      <c r="X50" s="229">
        <f t="shared" si="14"/>
        <v>35555</v>
      </c>
      <c r="Y50" s="244">
        <f t="shared" si="15"/>
        <v>0.09630150471101118</v>
      </c>
    </row>
    <row r="51" spans="1:25" ht="19.5" customHeight="1">
      <c r="A51" s="250" t="s">
        <v>356</v>
      </c>
      <c r="B51" s="247">
        <v>881</v>
      </c>
      <c r="C51" s="245">
        <v>1306</v>
      </c>
      <c r="D51" s="246">
        <v>0</v>
      </c>
      <c r="E51" s="245">
        <v>8</v>
      </c>
      <c r="F51" s="246">
        <f t="shared" si="8"/>
        <v>2195</v>
      </c>
      <c r="G51" s="248">
        <f t="shared" si="9"/>
        <v>0.0033528393737904194</v>
      </c>
      <c r="H51" s="247">
        <v>767</v>
      </c>
      <c r="I51" s="245">
        <v>1139</v>
      </c>
      <c r="J51" s="246"/>
      <c r="K51" s="245"/>
      <c r="L51" s="246">
        <f t="shared" si="10"/>
        <v>1906</v>
      </c>
      <c r="M51" s="249">
        <f t="shared" si="11"/>
        <v>0.15162644281217208</v>
      </c>
      <c r="N51" s="247">
        <v>9740</v>
      </c>
      <c r="O51" s="245">
        <v>10847</v>
      </c>
      <c r="P51" s="246">
        <v>13</v>
      </c>
      <c r="Q51" s="245">
        <v>23</v>
      </c>
      <c r="R51" s="246">
        <f t="shared" si="12"/>
        <v>20623</v>
      </c>
      <c r="S51" s="248">
        <f t="shared" si="13"/>
        <v>0.00323555086418374</v>
      </c>
      <c r="T51" s="247">
        <v>11566</v>
      </c>
      <c r="U51" s="245">
        <v>11850</v>
      </c>
      <c r="V51" s="246">
        <v>17</v>
      </c>
      <c r="W51" s="245"/>
      <c r="X51" s="229">
        <f t="shared" si="14"/>
        <v>23433</v>
      </c>
      <c r="Y51" s="244">
        <f t="shared" si="15"/>
        <v>-0.11991635727392991</v>
      </c>
    </row>
    <row r="52" spans="1:25" ht="19.5" customHeight="1" thickBot="1">
      <c r="A52" s="250" t="s">
        <v>317</v>
      </c>
      <c r="B52" s="247">
        <v>3394</v>
      </c>
      <c r="C52" s="245">
        <v>3146</v>
      </c>
      <c r="D52" s="246">
        <v>4</v>
      </c>
      <c r="E52" s="245">
        <v>43</v>
      </c>
      <c r="F52" s="246">
        <f t="shared" si="8"/>
        <v>6587</v>
      </c>
      <c r="G52" s="248">
        <f t="shared" si="9"/>
        <v>0.01006157310029954</v>
      </c>
      <c r="H52" s="247">
        <v>2774</v>
      </c>
      <c r="I52" s="245">
        <v>2487</v>
      </c>
      <c r="J52" s="246">
        <v>11</v>
      </c>
      <c r="K52" s="245"/>
      <c r="L52" s="246">
        <f t="shared" si="10"/>
        <v>5272</v>
      </c>
      <c r="M52" s="249">
        <f t="shared" si="11"/>
        <v>0.24943095599393028</v>
      </c>
      <c r="N52" s="247">
        <v>37427</v>
      </c>
      <c r="O52" s="245">
        <v>24140</v>
      </c>
      <c r="P52" s="246">
        <v>113</v>
      </c>
      <c r="Q52" s="245">
        <v>278</v>
      </c>
      <c r="R52" s="246">
        <f t="shared" si="12"/>
        <v>61958</v>
      </c>
      <c r="S52" s="248">
        <f t="shared" si="13"/>
        <v>0.009720615838776907</v>
      </c>
      <c r="T52" s="247">
        <v>38039</v>
      </c>
      <c r="U52" s="245">
        <v>20147</v>
      </c>
      <c r="V52" s="246">
        <v>151</v>
      </c>
      <c r="W52" s="245">
        <v>23</v>
      </c>
      <c r="X52" s="229">
        <f t="shared" si="14"/>
        <v>58360</v>
      </c>
      <c r="Y52" s="244">
        <f t="shared" si="15"/>
        <v>0.061651816312542795</v>
      </c>
    </row>
    <row r="53" spans="1:25" s="236" customFormat="1" ht="19.5" customHeight="1">
      <c r="A53" s="243" t="s">
        <v>58</v>
      </c>
      <c r="B53" s="240">
        <f>SUM(B54:B65)</f>
        <v>80513</v>
      </c>
      <c r="C53" s="239">
        <f>SUM(C54:C65)</f>
        <v>81692</v>
      </c>
      <c r="D53" s="238">
        <f>SUM(D54:D65)</f>
        <v>2340</v>
      </c>
      <c r="E53" s="239">
        <f>SUM(E54:E65)</f>
        <v>2282</v>
      </c>
      <c r="F53" s="238">
        <f t="shared" si="8"/>
        <v>166827</v>
      </c>
      <c r="G53" s="241">
        <f t="shared" si="9"/>
        <v>0.25482648483432085</v>
      </c>
      <c r="H53" s="240">
        <f>SUM(H54:H65)</f>
        <v>71709</v>
      </c>
      <c r="I53" s="239">
        <f>SUM(I54:I65)</f>
        <v>72909</v>
      </c>
      <c r="J53" s="238">
        <f>SUM(J54:J65)</f>
        <v>1487</v>
      </c>
      <c r="K53" s="239">
        <f>SUM(K54:K65)</f>
        <v>1417</v>
      </c>
      <c r="L53" s="238">
        <f t="shared" si="10"/>
        <v>147522</v>
      </c>
      <c r="M53" s="242">
        <f t="shared" si="11"/>
        <v>0.13086183755643233</v>
      </c>
      <c r="N53" s="240">
        <f>SUM(N54:N65)</f>
        <v>801971</v>
      </c>
      <c r="O53" s="239">
        <f>SUM(O54:O65)</f>
        <v>769580</v>
      </c>
      <c r="P53" s="238">
        <f>SUM(P54:P65)</f>
        <v>13437</v>
      </c>
      <c r="Q53" s="239">
        <f>SUM(Q54:Q65)</f>
        <v>12870</v>
      </c>
      <c r="R53" s="238">
        <f t="shared" si="12"/>
        <v>1597858</v>
      </c>
      <c r="S53" s="241">
        <f t="shared" si="13"/>
        <v>0.25068859199645555</v>
      </c>
      <c r="T53" s="240">
        <f>SUM(T54:T65)</f>
        <v>650793</v>
      </c>
      <c r="U53" s="239">
        <f>SUM(U54:U65)</f>
        <v>597375</v>
      </c>
      <c r="V53" s="238">
        <f>SUM(V54:V65)</f>
        <v>13371</v>
      </c>
      <c r="W53" s="239">
        <f>SUM(W54:W65)</f>
        <v>12961</v>
      </c>
      <c r="X53" s="238">
        <f t="shared" si="14"/>
        <v>1274500</v>
      </c>
      <c r="Y53" s="237">
        <f t="shared" si="15"/>
        <v>0.25371361318163976</v>
      </c>
    </row>
    <row r="54" spans="1:25" s="220" customFormat="1" ht="19.5" customHeight="1">
      <c r="A54" s="235" t="s">
        <v>357</v>
      </c>
      <c r="B54" s="233">
        <v>22115</v>
      </c>
      <c r="C54" s="230">
        <v>22725</v>
      </c>
      <c r="D54" s="229">
        <v>986</v>
      </c>
      <c r="E54" s="230">
        <v>1001</v>
      </c>
      <c r="F54" s="229">
        <f t="shared" si="8"/>
        <v>46827</v>
      </c>
      <c r="G54" s="232">
        <f t="shared" si="9"/>
        <v>0.07152774913735033</v>
      </c>
      <c r="H54" s="233">
        <v>19389</v>
      </c>
      <c r="I54" s="230">
        <v>20243</v>
      </c>
      <c r="J54" s="229">
        <v>4</v>
      </c>
      <c r="K54" s="230">
        <v>6</v>
      </c>
      <c r="L54" s="229">
        <f t="shared" si="10"/>
        <v>39642</v>
      </c>
      <c r="M54" s="234">
        <f t="shared" si="11"/>
        <v>0.18124716210080227</v>
      </c>
      <c r="N54" s="233">
        <v>205210</v>
      </c>
      <c r="O54" s="230">
        <v>202301</v>
      </c>
      <c r="P54" s="229">
        <v>3491</v>
      </c>
      <c r="Q54" s="230">
        <v>3368</v>
      </c>
      <c r="R54" s="229">
        <f t="shared" si="12"/>
        <v>414370</v>
      </c>
      <c r="S54" s="232">
        <f t="shared" si="13"/>
        <v>0.06501067796110248</v>
      </c>
      <c r="T54" s="231">
        <v>172340</v>
      </c>
      <c r="U54" s="230">
        <v>159430</v>
      </c>
      <c r="V54" s="229">
        <v>299</v>
      </c>
      <c r="W54" s="230">
        <v>345</v>
      </c>
      <c r="X54" s="229">
        <f t="shared" si="14"/>
        <v>332414</v>
      </c>
      <c r="Y54" s="228">
        <f t="shared" si="15"/>
        <v>0.2465479793269838</v>
      </c>
    </row>
    <row r="55" spans="1:25" s="220" customFormat="1" ht="19.5" customHeight="1">
      <c r="A55" s="235" t="s">
        <v>358</v>
      </c>
      <c r="B55" s="233">
        <v>11664</v>
      </c>
      <c r="C55" s="230">
        <v>11997</v>
      </c>
      <c r="D55" s="229">
        <v>0</v>
      </c>
      <c r="E55" s="230">
        <v>1</v>
      </c>
      <c r="F55" s="229">
        <f t="shared" si="8"/>
        <v>23662</v>
      </c>
      <c r="G55" s="232">
        <f t="shared" si="9"/>
        <v>0.036143455700514304</v>
      </c>
      <c r="H55" s="233">
        <v>9481</v>
      </c>
      <c r="I55" s="230">
        <v>9783</v>
      </c>
      <c r="J55" s="229">
        <v>2</v>
      </c>
      <c r="K55" s="230"/>
      <c r="L55" s="229">
        <f t="shared" si="10"/>
        <v>19266</v>
      </c>
      <c r="M55" s="234">
        <f t="shared" si="11"/>
        <v>0.22817398525900545</v>
      </c>
      <c r="N55" s="233">
        <v>107727</v>
      </c>
      <c r="O55" s="230">
        <v>104963</v>
      </c>
      <c r="P55" s="229">
        <v>15</v>
      </c>
      <c r="Q55" s="230">
        <v>5</v>
      </c>
      <c r="R55" s="229">
        <f t="shared" si="12"/>
        <v>212710</v>
      </c>
      <c r="S55" s="232">
        <f t="shared" si="13"/>
        <v>0.03337215847939307</v>
      </c>
      <c r="T55" s="231">
        <v>81056</v>
      </c>
      <c r="U55" s="230">
        <v>70426</v>
      </c>
      <c r="V55" s="229">
        <v>370</v>
      </c>
      <c r="W55" s="230">
        <v>245</v>
      </c>
      <c r="X55" s="229">
        <f t="shared" si="14"/>
        <v>152097</v>
      </c>
      <c r="Y55" s="228">
        <f t="shared" si="15"/>
        <v>0.3985154210799686</v>
      </c>
    </row>
    <row r="56" spans="1:25" s="220" customFormat="1" ht="19.5" customHeight="1">
      <c r="A56" s="235" t="s">
        <v>359</v>
      </c>
      <c r="B56" s="233">
        <v>10092</v>
      </c>
      <c r="C56" s="230">
        <v>11875</v>
      </c>
      <c r="D56" s="229">
        <v>0</v>
      </c>
      <c r="E56" s="230">
        <v>0</v>
      </c>
      <c r="F56" s="229">
        <f t="shared" si="8"/>
        <v>21967</v>
      </c>
      <c r="G56" s="232">
        <f t="shared" si="9"/>
        <v>0.0335543610587946</v>
      </c>
      <c r="H56" s="233">
        <v>9601</v>
      </c>
      <c r="I56" s="230">
        <v>10992</v>
      </c>
      <c r="J56" s="229"/>
      <c r="K56" s="230"/>
      <c r="L56" s="229">
        <f t="shared" si="10"/>
        <v>20593</v>
      </c>
      <c r="M56" s="234">
        <f t="shared" si="11"/>
        <v>0.06672170154906998</v>
      </c>
      <c r="N56" s="233">
        <v>98025</v>
      </c>
      <c r="O56" s="230">
        <v>105303</v>
      </c>
      <c r="P56" s="229"/>
      <c r="Q56" s="230"/>
      <c r="R56" s="229">
        <f t="shared" si="12"/>
        <v>203328</v>
      </c>
      <c r="S56" s="232">
        <f t="shared" si="13"/>
        <v>0.03190021268063577</v>
      </c>
      <c r="T56" s="231">
        <v>87718</v>
      </c>
      <c r="U56" s="230">
        <v>95588</v>
      </c>
      <c r="V56" s="229">
        <v>3</v>
      </c>
      <c r="W56" s="230"/>
      <c r="X56" s="229">
        <f t="shared" si="14"/>
        <v>183309</v>
      </c>
      <c r="Y56" s="228">
        <f t="shared" si="15"/>
        <v>0.10920904047264446</v>
      </c>
    </row>
    <row r="57" spans="1:25" s="220" customFormat="1" ht="19.5" customHeight="1">
      <c r="A57" s="235" t="s">
        <v>360</v>
      </c>
      <c r="B57" s="233">
        <v>7341</v>
      </c>
      <c r="C57" s="230">
        <v>7009</v>
      </c>
      <c r="D57" s="229">
        <v>1</v>
      </c>
      <c r="E57" s="230">
        <v>0</v>
      </c>
      <c r="F57" s="229">
        <f t="shared" si="8"/>
        <v>14351</v>
      </c>
      <c r="G57" s="232">
        <f t="shared" si="9"/>
        <v>0.021921001299893533</v>
      </c>
      <c r="H57" s="233">
        <v>5888</v>
      </c>
      <c r="I57" s="230">
        <v>5092</v>
      </c>
      <c r="J57" s="229"/>
      <c r="K57" s="230">
        <v>3</v>
      </c>
      <c r="L57" s="229">
        <f t="shared" si="10"/>
        <v>10983</v>
      </c>
      <c r="M57" s="234">
        <f t="shared" si="11"/>
        <v>0.30665574069015755</v>
      </c>
      <c r="N57" s="233">
        <v>84517</v>
      </c>
      <c r="O57" s="230">
        <v>75738</v>
      </c>
      <c r="P57" s="229">
        <v>21</v>
      </c>
      <c r="Q57" s="230">
        <v>14</v>
      </c>
      <c r="R57" s="229">
        <f t="shared" si="12"/>
        <v>160290</v>
      </c>
      <c r="S57" s="232">
        <f t="shared" si="13"/>
        <v>0.02514796334287018</v>
      </c>
      <c r="T57" s="231">
        <v>60241</v>
      </c>
      <c r="U57" s="230">
        <v>47299</v>
      </c>
      <c r="V57" s="229">
        <v>12</v>
      </c>
      <c r="W57" s="230">
        <v>7</v>
      </c>
      <c r="X57" s="229">
        <f t="shared" si="14"/>
        <v>107559</v>
      </c>
      <c r="Y57" s="228">
        <f t="shared" si="15"/>
        <v>0.4902518617688896</v>
      </c>
    </row>
    <row r="58" spans="1:25" s="220" customFormat="1" ht="19.5" customHeight="1">
      <c r="A58" s="235" t="s">
        <v>361</v>
      </c>
      <c r="B58" s="233">
        <v>3778</v>
      </c>
      <c r="C58" s="230">
        <v>3629</v>
      </c>
      <c r="D58" s="229">
        <v>0</v>
      </c>
      <c r="E58" s="230">
        <v>0</v>
      </c>
      <c r="F58" s="229">
        <f t="shared" si="8"/>
        <v>7407</v>
      </c>
      <c r="G58" s="232">
        <f t="shared" si="9"/>
        <v>0.011314114460895506</v>
      </c>
      <c r="H58" s="233">
        <v>3320</v>
      </c>
      <c r="I58" s="230">
        <v>3537</v>
      </c>
      <c r="J58" s="229"/>
      <c r="K58" s="230"/>
      <c r="L58" s="229">
        <f t="shared" si="10"/>
        <v>6857</v>
      </c>
      <c r="M58" s="234">
        <f t="shared" si="11"/>
        <v>0.08021000437509107</v>
      </c>
      <c r="N58" s="233">
        <v>39423</v>
      </c>
      <c r="O58" s="230">
        <v>35692</v>
      </c>
      <c r="P58" s="229">
        <v>3</v>
      </c>
      <c r="Q58" s="230">
        <v>3</v>
      </c>
      <c r="R58" s="229">
        <f t="shared" si="12"/>
        <v>75121</v>
      </c>
      <c r="S58" s="232">
        <f t="shared" si="13"/>
        <v>0.011785764266515383</v>
      </c>
      <c r="T58" s="231">
        <v>27768</v>
      </c>
      <c r="U58" s="230">
        <v>24923</v>
      </c>
      <c r="V58" s="229">
        <v>2</v>
      </c>
      <c r="W58" s="230">
        <v>8</v>
      </c>
      <c r="X58" s="229">
        <f t="shared" si="14"/>
        <v>52701</v>
      </c>
      <c r="Y58" s="228">
        <f t="shared" si="15"/>
        <v>0.42541887250716304</v>
      </c>
    </row>
    <row r="59" spans="1:25" s="220" customFormat="1" ht="19.5" customHeight="1">
      <c r="A59" s="235" t="s">
        <v>362</v>
      </c>
      <c r="B59" s="233">
        <v>3527</v>
      </c>
      <c r="C59" s="230">
        <v>3730</v>
      </c>
      <c r="D59" s="229">
        <v>0</v>
      </c>
      <c r="E59" s="230">
        <v>0</v>
      </c>
      <c r="F59" s="229">
        <f t="shared" si="8"/>
        <v>7257</v>
      </c>
      <c r="G59" s="232">
        <f>F59/$F$9</f>
        <v>0.011084991041274294</v>
      </c>
      <c r="H59" s="233">
        <v>3725</v>
      </c>
      <c r="I59" s="230">
        <v>4201</v>
      </c>
      <c r="J59" s="229"/>
      <c r="K59" s="230">
        <v>4</v>
      </c>
      <c r="L59" s="229">
        <f>SUM(H59:K59)</f>
        <v>7930</v>
      </c>
      <c r="M59" s="234">
        <f>IF(ISERROR(F59/L59-1),"         /0",(F59/L59-1))</f>
        <v>-0.08486759142496847</v>
      </c>
      <c r="N59" s="233">
        <v>37797</v>
      </c>
      <c r="O59" s="230">
        <v>38193</v>
      </c>
      <c r="P59" s="229">
        <v>17</v>
      </c>
      <c r="Q59" s="230">
        <v>7</v>
      </c>
      <c r="R59" s="229">
        <f>SUM(N59:Q59)</f>
        <v>76014</v>
      </c>
      <c r="S59" s="232">
        <f>R59/$R$9</f>
        <v>0.011925867399993347</v>
      </c>
      <c r="T59" s="231">
        <v>30049</v>
      </c>
      <c r="U59" s="230">
        <v>31424</v>
      </c>
      <c r="V59" s="229">
        <v>194</v>
      </c>
      <c r="W59" s="230">
        <v>5</v>
      </c>
      <c r="X59" s="229">
        <f>SUM(T59:W59)</f>
        <v>61672</v>
      </c>
      <c r="Y59" s="228">
        <f>IF(ISERROR(R59/X59-1),"         /0",(R59/X59-1))</f>
        <v>0.2325528602931639</v>
      </c>
    </row>
    <row r="60" spans="1:25" s="220" customFormat="1" ht="19.5" customHeight="1">
      <c r="A60" s="235" t="s">
        <v>363</v>
      </c>
      <c r="B60" s="233">
        <v>2487</v>
      </c>
      <c r="C60" s="230">
        <v>2695</v>
      </c>
      <c r="D60" s="229">
        <v>7</v>
      </c>
      <c r="E60" s="230">
        <v>60</v>
      </c>
      <c r="F60" s="229">
        <f>SUM(B60:E60)</f>
        <v>5249</v>
      </c>
      <c r="G60" s="232">
        <f>F60/$F$9</f>
        <v>0.00801779219727832</v>
      </c>
      <c r="H60" s="233">
        <v>3231</v>
      </c>
      <c r="I60" s="230">
        <v>3345</v>
      </c>
      <c r="J60" s="229"/>
      <c r="K60" s="230"/>
      <c r="L60" s="229">
        <f>SUM(H60:K60)</f>
        <v>6576</v>
      </c>
      <c r="M60" s="234">
        <f>IF(ISERROR(F60/L60-1),"         /0",(F60/L60-1))</f>
        <v>-0.201794403892944</v>
      </c>
      <c r="N60" s="233">
        <v>34177</v>
      </c>
      <c r="O60" s="230">
        <v>34952</v>
      </c>
      <c r="P60" s="229">
        <v>7</v>
      </c>
      <c r="Q60" s="230">
        <v>60</v>
      </c>
      <c r="R60" s="229">
        <f>SUM(N60:Q60)</f>
        <v>69196</v>
      </c>
      <c r="S60" s="232">
        <f>R60/$R$9</f>
        <v>0.01085618860486147</v>
      </c>
      <c r="T60" s="231">
        <v>30625</v>
      </c>
      <c r="U60" s="230">
        <v>32287</v>
      </c>
      <c r="V60" s="229"/>
      <c r="W60" s="230"/>
      <c r="X60" s="229">
        <f>SUM(T60:W60)</f>
        <v>62912</v>
      </c>
      <c r="Y60" s="228">
        <f>IF(ISERROR(R60/X60-1),"         /0",(R60/X60-1))</f>
        <v>0.09988555442522884</v>
      </c>
    </row>
    <row r="61" spans="1:25" s="220" customFormat="1" ht="19.5" customHeight="1">
      <c r="A61" s="235" t="s">
        <v>364</v>
      </c>
      <c r="B61" s="233">
        <v>2209</v>
      </c>
      <c r="C61" s="230">
        <v>1770</v>
      </c>
      <c r="D61" s="229">
        <v>0</v>
      </c>
      <c r="E61" s="230">
        <v>0</v>
      </c>
      <c r="F61" s="229">
        <f t="shared" si="8"/>
        <v>3979</v>
      </c>
      <c r="G61" s="232">
        <f t="shared" si="9"/>
        <v>0.006077880577818715</v>
      </c>
      <c r="H61" s="233">
        <v>1669</v>
      </c>
      <c r="I61" s="230">
        <v>1119</v>
      </c>
      <c r="J61" s="229">
        <v>5</v>
      </c>
      <c r="K61" s="230"/>
      <c r="L61" s="229">
        <f t="shared" si="10"/>
        <v>2793</v>
      </c>
      <c r="M61" s="234">
        <f t="shared" si="11"/>
        <v>0.4246330110991765</v>
      </c>
      <c r="N61" s="233">
        <v>22434</v>
      </c>
      <c r="O61" s="230">
        <v>17691</v>
      </c>
      <c r="P61" s="229">
        <v>1</v>
      </c>
      <c r="Q61" s="230"/>
      <c r="R61" s="229">
        <f t="shared" si="12"/>
        <v>40126</v>
      </c>
      <c r="S61" s="232">
        <f t="shared" si="13"/>
        <v>0.00629538447249366</v>
      </c>
      <c r="T61" s="231">
        <v>13096</v>
      </c>
      <c r="U61" s="230">
        <v>9438</v>
      </c>
      <c r="V61" s="229">
        <v>5</v>
      </c>
      <c r="W61" s="230"/>
      <c r="X61" s="229">
        <f t="shared" si="14"/>
        <v>22539</v>
      </c>
      <c r="Y61" s="228">
        <f t="shared" si="15"/>
        <v>0.7802919384178535</v>
      </c>
    </row>
    <row r="62" spans="1:25" s="220" customFormat="1" ht="19.5" customHeight="1">
      <c r="A62" s="235" t="s">
        <v>365</v>
      </c>
      <c r="B62" s="233">
        <v>1485</v>
      </c>
      <c r="C62" s="230">
        <v>1494</v>
      </c>
      <c r="D62" s="229">
        <v>0</v>
      </c>
      <c r="E62" s="230">
        <v>7</v>
      </c>
      <c r="F62" s="229">
        <f t="shared" si="8"/>
        <v>2986</v>
      </c>
      <c r="G62" s="232">
        <f t="shared" si="9"/>
        <v>0.004561083539926283</v>
      </c>
      <c r="H62" s="233">
        <v>1202</v>
      </c>
      <c r="I62" s="230">
        <v>1227</v>
      </c>
      <c r="J62" s="229"/>
      <c r="K62" s="230"/>
      <c r="L62" s="229">
        <f t="shared" si="10"/>
        <v>2429</v>
      </c>
      <c r="M62" s="234">
        <f t="shared" si="11"/>
        <v>0.2293124742692465</v>
      </c>
      <c r="N62" s="233">
        <v>14721</v>
      </c>
      <c r="O62" s="230">
        <v>13733</v>
      </c>
      <c r="P62" s="229">
        <v>1</v>
      </c>
      <c r="Q62" s="230">
        <v>8</v>
      </c>
      <c r="R62" s="229">
        <f t="shared" si="12"/>
        <v>28463</v>
      </c>
      <c r="S62" s="232">
        <f t="shared" si="13"/>
        <v>0.0044655716553004795</v>
      </c>
      <c r="T62" s="231">
        <v>11396</v>
      </c>
      <c r="U62" s="230">
        <v>10457</v>
      </c>
      <c r="V62" s="229">
        <v>4</v>
      </c>
      <c r="W62" s="230">
        <v>1</v>
      </c>
      <c r="X62" s="229">
        <f t="shared" si="14"/>
        <v>21858</v>
      </c>
      <c r="Y62" s="228">
        <f t="shared" si="15"/>
        <v>0.30217769237807657</v>
      </c>
    </row>
    <row r="63" spans="1:25" s="220" customFormat="1" ht="19.5" customHeight="1">
      <c r="A63" s="235" t="s">
        <v>366</v>
      </c>
      <c r="B63" s="233">
        <v>1230</v>
      </c>
      <c r="C63" s="230">
        <v>1350</v>
      </c>
      <c r="D63" s="229">
        <v>0</v>
      </c>
      <c r="E63" s="230">
        <v>0</v>
      </c>
      <c r="F63" s="229">
        <f t="shared" si="8"/>
        <v>2580</v>
      </c>
      <c r="G63" s="232">
        <f t="shared" si="9"/>
        <v>0.003940922817484867</v>
      </c>
      <c r="H63" s="233">
        <v>1211</v>
      </c>
      <c r="I63" s="230">
        <v>1182</v>
      </c>
      <c r="J63" s="229"/>
      <c r="K63" s="230"/>
      <c r="L63" s="229">
        <f t="shared" si="10"/>
        <v>2393</v>
      </c>
      <c r="M63" s="234">
        <f t="shared" si="11"/>
        <v>0.07814458838278315</v>
      </c>
      <c r="N63" s="233">
        <v>10601</v>
      </c>
      <c r="O63" s="230">
        <v>10783</v>
      </c>
      <c r="P63" s="229"/>
      <c r="Q63" s="230"/>
      <c r="R63" s="229">
        <f t="shared" si="12"/>
        <v>21384</v>
      </c>
      <c r="S63" s="232">
        <f t="shared" si="13"/>
        <v>0.0033549444639337195</v>
      </c>
      <c r="T63" s="231">
        <v>11445</v>
      </c>
      <c r="U63" s="230">
        <v>10243</v>
      </c>
      <c r="V63" s="229">
        <v>2</v>
      </c>
      <c r="W63" s="230"/>
      <c r="X63" s="229">
        <f t="shared" si="14"/>
        <v>21690</v>
      </c>
      <c r="Y63" s="228">
        <f t="shared" si="15"/>
        <v>-0.014107883817427336</v>
      </c>
    </row>
    <row r="64" spans="1:25" s="220" customFormat="1" ht="19.5" customHeight="1">
      <c r="A64" s="235" t="s">
        <v>367</v>
      </c>
      <c r="B64" s="233">
        <v>638</v>
      </c>
      <c r="C64" s="230">
        <v>634</v>
      </c>
      <c r="D64" s="229">
        <v>319</v>
      </c>
      <c r="E64" s="230">
        <v>238</v>
      </c>
      <c r="F64" s="229">
        <f t="shared" si="8"/>
        <v>1829</v>
      </c>
      <c r="G64" s="232">
        <f t="shared" si="9"/>
        <v>0.002793778229914659</v>
      </c>
      <c r="H64" s="233">
        <v>715</v>
      </c>
      <c r="I64" s="230">
        <v>795</v>
      </c>
      <c r="J64" s="229">
        <v>397</v>
      </c>
      <c r="K64" s="230">
        <v>400</v>
      </c>
      <c r="L64" s="229">
        <f t="shared" si="10"/>
        <v>2307</v>
      </c>
      <c r="M64" s="234">
        <f t="shared" si="11"/>
        <v>-0.20719549198092757</v>
      </c>
      <c r="N64" s="233">
        <v>6586</v>
      </c>
      <c r="O64" s="230">
        <v>7161</v>
      </c>
      <c r="P64" s="229">
        <v>1947</v>
      </c>
      <c r="Q64" s="230">
        <v>2305</v>
      </c>
      <c r="R64" s="229">
        <f t="shared" si="12"/>
        <v>17999</v>
      </c>
      <c r="S64" s="232">
        <f t="shared" si="13"/>
        <v>0.0028238704361365045</v>
      </c>
      <c r="T64" s="231">
        <v>3485</v>
      </c>
      <c r="U64" s="230">
        <v>3067</v>
      </c>
      <c r="V64" s="229">
        <v>4082</v>
      </c>
      <c r="W64" s="230">
        <v>4262</v>
      </c>
      <c r="X64" s="229">
        <f t="shared" si="14"/>
        <v>14896</v>
      </c>
      <c r="Y64" s="228">
        <f t="shared" si="15"/>
        <v>0.20831095596133187</v>
      </c>
    </row>
    <row r="65" spans="1:25" s="220" customFormat="1" ht="19.5" customHeight="1" thickBot="1">
      <c r="A65" s="235" t="s">
        <v>317</v>
      </c>
      <c r="B65" s="233">
        <v>13947</v>
      </c>
      <c r="C65" s="230">
        <v>12784</v>
      </c>
      <c r="D65" s="229">
        <v>1027</v>
      </c>
      <c r="E65" s="230">
        <v>975</v>
      </c>
      <c r="F65" s="229">
        <f t="shared" si="8"/>
        <v>28733</v>
      </c>
      <c r="G65" s="232">
        <f t="shared" si="9"/>
        <v>0.04388935477317545</v>
      </c>
      <c r="H65" s="233">
        <v>12277</v>
      </c>
      <c r="I65" s="230">
        <v>11393</v>
      </c>
      <c r="J65" s="229">
        <v>1079</v>
      </c>
      <c r="K65" s="230">
        <v>1004</v>
      </c>
      <c r="L65" s="229">
        <f t="shared" si="10"/>
        <v>25753</v>
      </c>
      <c r="M65" s="234">
        <f t="shared" si="11"/>
        <v>0.11571467401856084</v>
      </c>
      <c r="N65" s="233">
        <v>140753</v>
      </c>
      <c r="O65" s="230">
        <v>123070</v>
      </c>
      <c r="P65" s="229">
        <v>7934</v>
      </c>
      <c r="Q65" s="230">
        <v>7100</v>
      </c>
      <c r="R65" s="229">
        <f t="shared" si="12"/>
        <v>278857</v>
      </c>
      <c r="S65" s="232">
        <f t="shared" si="13"/>
        <v>0.043749988233219475</v>
      </c>
      <c r="T65" s="231">
        <v>121574</v>
      </c>
      <c r="U65" s="230">
        <v>102793</v>
      </c>
      <c r="V65" s="229">
        <v>8398</v>
      </c>
      <c r="W65" s="230">
        <v>8088</v>
      </c>
      <c r="X65" s="229">
        <f t="shared" si="14"/>
        <v>240853</v>
      </c>
      <c r="Y65" s="228">
        <f t="shared" si="15"/>
        <v>0.1577891909172815</v>
      </c>
    </row>
    <row r="66" spans="1:25" s="236" customFormat="1" ht="19.5" customHeight="1">
      <c r="A66" s="243" t="s">
        <v>57</v>
      </c>
      <c r="B66" s="240">
        <f>SUM(B67:B70)</f>
        <v>6713</v>
      </c>
      <c r="C66" s="239">
        <f>SUM(C67:C70)</f>
        <v>6618</v>
      </c>
      <c r="D66" s="238">
        <f>SUM(D67:D70)</f>
        <v>280</v>
      </c>
      <c r="E66" s="239">
        <f>SUM(E67:E70)</f>
        <v>308</v>
      </c>
      <c r="F66" s="238">
        <f t="shared" si="8"/>
        <v>13919</v>
      </c>
      <c r="G66" s="241">
        <f t="shared" si="9"/>
        <v>0.02126112585138444</v>
      </c>
      <c r="H66" s="240">
        <f>SUM(H67:H70)</f>
        <v>5285</v>
      </c>
      <c r="I66" s="239">
        <f>SUM(I67:I70)</f>
        <v>5328</v>
      </c>
      <c r="J66" s="238">
        <f>SUM(J67:J70)</f>
        <v>99</v>
      </c>
      <c r="K66" s="239">
        <f>SUM(K67:K70)</f>
        <v>103</v>
      </c>
      <c r="L66" s="238">
        <f t="shared" si="10"/>
        <v>10815</v>
      </c>
      <c r="M66" s="242">
        <f t="shared" si="11"/>
        <v>0.2870087840961628</v>
      </c>
      <c r="N66" s="240">
        <f>SUM(N67:N70)</f>
        <v>62334</v>
      </c>
      <c r="O66" s="239">
        <f>SUM(O67:O70)</f>
        <v>60084</v>
      </c>
      <c r="P66" s="238">
        <f>SUM(P67:P70)</f>
        <v>762</v>
      </c>
      <c r="Q66" s="239">
        <f>SUM(Q67:Q70)</f>
        <v>751</v>
      </c>
      <c r="R66" s="238">
        <f t="shared" si="12"/>
        <v>123931</v>
      </c>
      <c r="S66" s="241">
        <f t="shared" si="13"/>
        <v>0.01944358503365927</v>
      </c>
      <c r="T66" s="240">
        <f>SUM(T67:T70)</f>
        <v>53666</v>
      </c>
      <c r="U66" s="239">
        <f>SUM(U67:U70)</f>
        <v>53445</v>
      </c>
      <c r="V66" s="238">
        <f>SUM(V67:V70)</f>
        <v>909</v>
      </c>
      <c r="W66" s="239">
        <f>SUM(W67:W70)</f>
        <v>1126</v>
      </c>
      <c r="X66" s="238">
        <f t="shared" si="14"/>
        <v>109146</v>
      </c>
      <c r="Y66" s="237">
        <f t="shared" si="15"/>
        <v>0.13546075898338006</v>
      </c>
    </row>
    <row r="67" spans="1:25" ht="19.5" customHeight="1">
      <c r="A67" s="235" t="s">
        <v>368</v>
      </c>
      <c r="B67" s="233">
        <v>1517</v>
      </c>
      <c r="C67" s="230">
        <v>1602</v>
      </c>
      <c r="D67" s="229">
        <v>252</v>
      </c>
      <c r="E67" s="230">
        <v>289</v>
      </c>
      <c r="F67" s="229">
        <f t="shared" si="8"/>
        <v>3660</v>
      </c>
      <c r="G67" s="232">
        <f t="shared" si="9"/>
        <v>0.005590611438757601</v>
      </c>
      <c r="H67" s="233">
        <v>898</v>
      </c>
      <c r="I67" s="230">
        <v>775</v>
      </c>
      <c r="J67" s="229"/>
      <c r="K67" s="230">
        <v>94</v>
      </c>
      <c r="L67" s="229">
        <f t="shared" si="10"/>
        <v>1767</v>
      </c>
      <c r="M67" s="234">
        <f t="shared" si="11"/>
        <v>1.0713073005093379</v>
      </c>
      <c r="N67" s="233">
        <v>13166</v>
      </c>
      <c r="O67" s="230">
        <v>12250</v>
      </c>
      <c r="P67" s="229">
        <v>252</v>
      </c>
      <c r="Q67" s="230">
        <v>290</v>
      </c>
      <c r="R67" s="229">
        <f t="shared" si="12"/>
        <v>25958</v>
      </c>
      <c r="S67" s="232">
        <f t="shared" si="13"/>
        <v>0.004072561185689837</v>
      </c>
      <c r="T67" s="231">
        <v>9607</v>
      </c>
      <c r="U67" s="230">
        <v>8782</v>
      </c>
      <c r="V67" s="229">
        <v>0</v>
      </c>
      <c r="W67" s="230">
        <v>94</v>
      </c>
      <c r="X67" s="229">
        <f t="shared" si="14"/>
        <v>18483</v>
      </c>
      <c r="Y67" s="228">
        <f t="shared" si="15"/>
        <v>0.40442568847048643</v>
      </c>
    </row>
    <row r="68" spans="1:25" ht="19.5" customHeight="1">
      <c r="A68" s="235" t="s">
        <v>369</v>
      </c>
      <c r="B68" s="233">
        <v>1343</v>
      </c>
      <c r="C68" s="230">
        <v>1317</v>
      </c>
      <c r="D68" s="229">
        <v>0</v>
      </c>
      <c r="E68" s="230">
        <v>0</v>
      </c>
      <c r="F68" s="229">
        <f t="shared" si="8"/>
        <v>2660</v>
      </c>
      <c r="G68" s="232">
        <f t="shared" si="9"/>
        <v>0.00406312197461618</v>
      </c>
      <c r="H68" s="233">
        <v>1264</v>
      </c>
      <c r="I68" s="230">
        <v>1364</v>
      </c>
      <c r="J68" s="229"/>
      <c r="K68" s="230">
        <v>6</v>
      </c>
      <c r="L68" s="229">
        <f t="shared" si="10"/>
        <v>2634</v>
      </c>
      <c r="M68" s="234">
        <f t="shared" si="11"/>
        <v>0.009870918754745661</v>
      </c>
      <c r="N68" s="233">
        <v>11573</v>
      </c>
      <c r="O68" s="230">
        <v>11921</v>
      </c>
      <c r="P68" s="229">
        <v>106</v>
      </c>
      <c r="Q68" s="230">
        <v>94</v>
      </c>
      <c r="R68" s="229">
        <f t="shared" si="12"/>
        <v>23694</v>
      </c>
      <c r="S68" s="232">
        <f t="shared" si="13"/>
        <v>0.003717361304173473</v>
      </c>
      <c r="T68" s="231">
        <v>11387</v>
      </c>
      <c r="U68" s="230">
        <v>12287</v>
      </c>
      <c r="V68" s="229">
        <v>394</v>
      </c>
      <c r="W68" s="230">
        <v>456</v>
      </c>
      <c r="X68" s="229">
        <f t="shared" si="14"/>
        <v>24524</v>
      </c>
      <c r="Y68" s="228">
        <f t="shared" si="15"/>
        <v>-0.033844397325069275</v>
      </c>
    </row>
    <row r="69" spans="1:25" ht="19.5" customHeight="1">
      <c r="A69" s="235" t="s">
        <v>370</v>
      </c>
      <c r="B69" s="233">
        <v>1067</v>
      </c>
      <c r="C69" s="230">
        <v>1072</v>
      </c>
      <c r="D69" s="229">
        <v>0</v>
      </c>
      <c r="E69" s="230">
        <v>0</v>
      </c>
      <c r="F69" s="229">
        <f t="shared" si="8"/>
        <v>2139</v>
      </c>
      <c r="G69" s="232">
        <f t="shared" si="9"/>
        <v>0.0032672999637984998</v>
      </c>
      <c r="H69" s="233">
        <v>941</v>
      </c>
      <c r="I69" s="230">
        <v>991</v>
      </c>
      <c r="J69" s="229">
        <v>2</v>
      </c>
      <c r="K69" s="230"/>
      <c r="L69" s="229">
        <f t="shared" si="10"/>
        <v>1934</v>
      </c>
      <c r="M69" s="234">
        <f t="shared" si="11"/>
        <v>0.10599793174767314</v>
      </c>
      <c r="N69" s="233">
        <v>10125</v>
      </c>
      <c r="O69" s="230">
        <v>10322</v>
      </c>
      <c r="P69" s="229">
        <v>154</v>
      </c>
      <c r="Q69" s="230">
        <v>149</v>
      </c>
      <c r="R69" s="229">
        <f t="shared" si="12"/>
        <v>20750</v>
      </c>
      <c r="S69" s="232">
        <f t="shared" si="13"/>
        <v>0.003255475945876575</v>
      </c>
      <c r="T69" s="231">
        <v>9048</v>
      </c>
      <c r="U69" s="230">
        <v>9899</v>
      </c>
      <c r="V69" s="229">
        <v>99</v>
      </c>
      <c r="W69" s="230">
        <v>155</v>
      </c>
      <c r="X69" s="229">
        <f t="shared" si="14"/>
        <v>19201</v>
      </c>
      <c r="Y69" s="228">
        <f t="shared" si="15"/>
        <v>0.08067288162074893</v>
      </c>
    </row>
    <row r="70" spans="1:25" ht="19.5" customHeight="1" thickBot="1">
      <c r="A70" s="235" t="s">
        <v>317</v>
      </c>
      <c r="B70" s="233">
        <v>2786</v>
      </c>
      <c r="C70" s="230">
        <v>2627</v>
      </c>
      <c r="D70" s="229">
        <v>28</v>
      </c>
      <c r="E70" s="230">
        <v>19</v>
      </c>
      <c r="F70" s="229">
        <f>SUM(B70:E70)</f>
        <v>5460</v>
      </c>
      <c r="G70" s="232">
        <f>F70/$F$9</f>
        <v>0.00834009247421216</v>
      </c>
      <c r="H70" s="233">
        <v>2182</v>
      </c>
      <c r="I70" s="230">
        <v>2198</v>
      </c>
      <c r="J70" s="229">
        <v>97</v>
      </c>
      <c r="K70" s="230">
        <v>3</v>
      </c>
      <c r="L70" s="229">
        <f>SUM(H70:K70)</f>
        <v>4480</v>
      </c>
      <c r="M70" s="234">
        <f>IF(ISERROR(F70/L70-1),"         /0",(F70/L70-1))</f>
        <v>0.21875</v>
      </c>
      <c r="N70" s="233">
        <v>27470</v>
      </c>
      <c r="O70" s="230">
        <v>25591</v>
      </c>
      <c r="P70" s="229">
        <v>250</v>
      </c>
      <c r="Q70" s="230">
        <v>218</v>
      </c>
      <c r="R70" s="229">
        <f>SUM(N70:Q70)</f>
        <v>53529</v>
      </c>
      <c r="S70" s="232">
        <f>R70/$R$9</f>
        <v>0.008398186597919383</v>
      </c>
      <c r="T70" s="231">
        <v>23624</v>
      </c>
      <c r="U70" s="230">
        <v>22477</v>
      </c>
      <c r="V70" s="229">
        <v>416</v>
      </c>
      <c r="W70" s="230">
        <v>421</v>
      </c>
      <c r="X70" s="229">
        <f t="shared" si="14"/>
        <v>46938</v>
      </c>
      <c r="Y70" s="228">
        <f>IF(ISERROR(R70/X70-1),"         /0",(R70/X70-1))</f>
        <v>0.14041927649239416</v>
      </c>
    </row>
    <row r="71" spans="1:25" s="220" customFormat="1" ht="19.5" customHeight="1" thickBot="1">
      <c r="A71" s="227" t="s">
        <v>56</v>
      </c>
      <c r="B71" s="224">
        <v>972</v>
      </c>
      <c r="C71" s="223">
        <v>298</v>
      </c>
      <c r="D71" s="222">
        <v>1</v>
      </c>
      <c r="E71" s="223">
        <v>0</v>
      </c>
      <c r="F71" s="222">
        <f>SUM(B71:E71)</f>
        <v>1271</v>
      </c>
      <c r="G71" s="225">
        <f>F71/$F$9</f>
        <v>0.0019414391089237462</v>
      </c>
      <c r="H71" s="224">
        <v>1080</v>
      </c>
      <c r="I71" s="223">
        <v>419</v>
      </c>
      <c r="J71" s="222"/>
      <c r="K71" s="223"/>
      <c r="L71" s="222">
        <f>SUM(H71:K71)</f>
        <v>1499</v>
      </c>
      <c r="M71" s="226">
        <f>IF(ISERROR(F71/L71-1),"         /0",(F71/L71-1))</f>
        <v>-0.15210140093395597</v>
      </c>
      <c r="N71" s="224">
        <v>10361</v>
      </c>
      <c r="O71" s="223">
        <v>1516</v>
      </c>
      <c r="P71" s="222">
        <v>5074</v>
      </c>
      <c r="Q71" s="223">
        <v>4312</v>
      </c>
      <c r="R71" s="222">
        <f>SUM(N71:Q71)</f>
        <v>21263</v>
      </c>
      <c r="S71" s="225">
        <f>R71/$R$9</f>
        <v>0.0033359607246830655</v>
      </c>
      <c r="T71" s="224">
        <v>10141</v>
      </c>
      <c r="U71" s="223">
        <v>2635</v>
      </c>
      <c r="V71" s="222">
        <v>1856</v>
      </c>
      <c r="W71" s="223">
        <v>1872</v>
      </c>
      <c r="X71" s="222">
        <f>SUM(T71:W71)</f>
        <v>16504</v>
      </c>
      <c r="Y71" s="221">
        <f>IF(ISERROR(R71/X71-1),"         /0",(R71/X71-1))</f>
        <v>0.28835433834222</v>
      </c>
    </row>
    <row r="72" ht="15" thickTop="1">
      <c r="A72" s="94" t="s">
        <v>43</v>
      </c>
    </row>
    <row r="73" ht="14.25">
      <c r="A73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2:Y65536 M72:M65536 Y3 M3 M5:M8 Y5:Y8">
    <cfRule type="cellIs" priority="1" dxfId="93" operator="lessThan" stopIfTrue="1">
      <formula>0</formula>
    </cfRule>
  </conditionalFormatting>
  <conditionalFormatting sqref="Y9:Y71 M9:M71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9.7109375" style="128" bestFit="1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3" t="s">
        <v>28</v>
      </c>
      <c r="Y1" s="584"/>
    </row>
    <row r="2" ht="5.25" customHeight="1" thickBot="1"/>
    <row r="3" spans="1:25" ht="24.75" customHeight="1" thickTop="1">
      <c r="A3" s="644" t="s">
        <v>66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5" t="s">
        <v>65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270" customFormat="1" ht="17.25" customHeight="1" thickBot="1" thickTop="1">
      <c r="A5" s="588" t="s">
        <v>64</v>
      </c>
      <c r="B5" s="661" t="s">
        <v>36</v>
      </c>
      <c r="C5" s="662"/>
      <c r="D5" s="662"/>
      <c r="E5" s="662"/>
      <c r="F5" s="662"/>
      <c r="G5" s="662"/>
      <c r="H5" s="662"/>
      <c r="I5" s="662"/>
      <c r="J5" s="663"/>
      <c r="K5" s="663"/>
      <c r="L5" s="663"/>
      <c r="M5" s="664"/>
      <c r="N5" s="661" t="s">
        <v>35</v>
      </c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5"/>
    </row>
    <row r="6" spans="1:25" s="168" customFormat="1" ht="26.25" customHeight="1">
      <c r="A6" s="589"/>
      <c r="B6" s="650" t="s">
        <v>207</v>
      </c>
      <c r="C6" s="651"/>
      <c r="D6" s="651"/>
      <c r="E6" s="651"/>
      <c r="F6" s="651"/>
      <c r="G6" s="647" t="s">
        <v>34</v>
      </c>
      <c r="H6" s="650" t="s">
        <v>208</v>
      </c>
      <c r="I6" s="651"/>
      <c r="J6" s="651"/>
      <c r="K6" s="651"/>
      <c r="L6" s="651"/>
      <c r="M6" s="658" t="s">
        <v>33</v>
      </c>
      <c r="N6" s="650" t="s">
        <v>209</v>
      </c>
      <c r="O6" s="651"/>
      <c r="P6" s="651"/>
      <c r="Q6" s="651"/>
      <c r="R6" s="651"/>
      <c r="S6" s="647" t="s">
        <v>34</v>
      </c>
      <c r="T6" s="650" t="s">
        <v>210</v>
      </c>
      <c r="U6" s="651"/>
      <c r="V6" s="651"/>
      <c r="W6" s="651"/>
      <c r="X6" s="651"/>
      <c r="Y6" s="652" t="s">
        <v>33</v>
      </c>
    </row>
    <row r="7" spans="1:25" s="168" customFormat="1" ht="26.25" customHeight="1">
      <c r="A7" s="590"/>
      <c r="B7" s="639" t="s">
        <v>22</v>
      </c>
      <c r="C7" s="640"/>
      <c r="D7" s="641" t="s">
        <v>21</v>
      </c>
      <c r="E7" s="640"/>
      <c r="F7" s="642" t="s">
        <v>17</v>
      </c>
      <c r="G7" s="648"/>
      <c r="H7" s="639" t="s">
        <v>22</v>
      </c>
      <c r="I7" s="640"/>
      <c r="J7" s="641" t="s">
        <v>21</v>
      </c>
      <c r="K7" s="640"/>
      <c r="L7" s="642" t="s">
        <v>17</v>
      </c>
      <c r="M7" s="659"/>
      <c r="N7" s="639" t="s">
        <v>22</v>
      </c>
      <c r="O7" s="640"/>
      <c r="P7" s="641" t="s">
        <v>21</v>
      </c>
      <c r="Q7" s="640"/>
      <c r="R7" s="642" t="s">
        <v>17</v>
      </c>
      <c r="S7" s="648"/>
      <c r="T7" s="639" t="s">
        <v>22</v>
      </c>
      <c r="U7" s="640"/>
      <c r="V7" s="641" t="s">
        <v>21</v>
      </c>
      <c r="W7" s="640"/>
      <c r="X7" s="642" t="s">
        <v>17</v>
      </c>
      <c r="Y7" s="653"/>
    </row>
    <row r="8" spans="1:25" s="266" customFormat="1" ht="28.5" thickBot="1">
      <c r="A8" s="591"/>
      <c r="B8" s="269" t="s">
        <v>19</v>
      </c>
      <c r="C8" s="267" t="s">
        <v>18</v>
      </c>
      <c r="D8" s="268" t="s">
        <v>19</v>
      </c>
      <c r="E8" s="267" t="s">
        <v>18</v>
      </c>
      <c r="F8" s="643"/>
      <c r="G8" s="649"/>
      <c r="H8" s="269" t="s">
        <v>19</v>
      </c>
      <c r="I8" s="267" t="s">
        <v>18</v>
      </c>
      <c r="J8" s="268" t="s">
        <v>19</v>
      </c>
      <c r="K8" s="267" t="s">
        <v>18</v>
      </c>
      <c r="L8" s="643"/>
      <c r="M8" s="660"/>
      <c r="N8" s="269" t="s">
        <v>19</v>
      </c>
      <c r="O8" s="267" t="s">
        <v>18</v>
      </c>
      <c r="P8" s="268" t="s">
        <v>19</v>
      </c>
      <c r="Q8" s="267" t="s">
        <v>18</v>
      </c>
      <c r="R8" s="643"/>
      <c r="S8" s="649"/>
      <c r="T8" s="269" t="s">
        <v>19</v>
      </c>
      <c r="U8" s="267" t="s">
        <v>18</v>
      </c>
      <c r="V8" s="268" t="s">
        <v>19</v>
      </c>
      <c r="W8" s="267" t="s">
        <v>18</v>
      </c>
      <c r="X8" s="643"/>
      <c r="Y8" s="654"/>
    </row>
    <row r="9" spans="1:25" s="157" customFormat="1" ht="18" customHeight="1" thickBot="1" thickTop="1">
      <c r="A9" s="308" t="s">
        <v>24</v>
      </c>
      <c r="B9" s="305">
        <f>B10+B14+B25+B31+B40+B44</f>
        <v>318043</v>
      </c>
      <c r="C9" s="304">
        <f>C10+C14+C25+C31+C40+C44</f>
        <v>330555</v>
      </c>
      <c r="D9" s="303">
        <f>D10+D14+D25+D31+D40+D44</f>
        <v>2939</v>
      </c>
      <c r="E9" s="302">
        <f>E10+E14+E25+E31+E40+E44</f>
        <v>3132</v>
      </c>
      <c r="F9" s="301">
        <f aca="true" t="shared" si="0" ref="F9:F44">SUM(B9:E9)</f>
        <v>654669</v>
      </c>
      <c r="G9" s="306">
        <f aca="true" t="shared" si="1" ref="G9:G44">F9/$F$9</f>
        <v>1</v>
      </c>
      <c r="H9" s="305">
        <f>H10+H14+H25+H31+H40+H44</f>
        <v>280771</v>
      </c>
      <c r="I9" s="304">
        <f>I10+I14+I25+I31+I40+I44</f>
        <v>293131</v>
      </c>
      <c r="J9" s="303">
        <f>J10+J14+J25+J31+J40+J44</f>
        <v>2005</v>
      </c>
      <c r="K9" s="302">
        <f>K10+K14+K25+K31+K40+K44</f>
        <v>1816</v>
      </c>
      <c r="L9" s="301">
        <f aca="true" t="shared" si="2" ref="L9:L44">SUM(H9:K9)</f>
        <v>577723</v>
      </c>
      <c r="M9" s="307">
        <f aca="true" t="shared" si="3" ref="M9:M44">IF(ISERROR(F9/L9-1),"         /0",(F9/L9-1))</f>
        <v>0.1331883965152849</v>
      </c>
      <c r="N9" s="305">
        <f>N10+N14+N25+N31+N40+N44</f>
        <v>3213909</v>
      </c>
      <c r="O9" s="304">
        <f>O10+O14+O25+O31+O40+O44</f>
        <v>3112995</v>
      </c>
      <c r="P9" s="303">
        <f>P10+P14+P25+P31+P40+P44</f>
        <v>24424</v>
      </c>
      <c r="Q9" s="302">
        <f>Q10+Q14+Q25+Q31+Q40+Q44</f>
        <v>22548</v>
      </c>
      <c r="R9" s="301">
        <f aca="true" t="shared" si="4" ref="R9:R44">SUM(N9:Q9)</f>
        <v>6373876</v>
      </c>
      <c r="S9" s="306">
        <f aca="true" t="shared" si="5" ref="S9:S44">R9/$R$9</f>
        <v>1</v>
      </c>
      <c r="T9" s="305">
        <f>T10+T14+T25+T31+T40+T44</f>
        <v>2911693</v>
      </c>
      <c r="U9" s="304">
        <f>U10+U14+U25+U31+U40+U44</f>
        <v>2778936</v>
      </c>
      <c r="V9" s="303">
        <f>V10+V14+V25+V31+V40+V44</f>
        <v>25467</v>
      </c>
      <c r="W9" s="302">
        <f>W10+W14+W25+W31+W40+W44</f>
        <v>24296</v>
      </c>
      <c r="X9" s="301">
        <f aca="true" t="shared" si="6" ref="X9:X44">SUM(T9:W9)</f>
        <v>5740392</v>
      </c>
      <c r="Y9" s="300">
        <f>IF(ISERROR(R9/X9-1),"         /0",(R9/X9-1))</f>
        <v>0.11035552972688967</v>
      </c>
    </row>
    <row r="10" spans="1:25" s="283" customFormat="1" ht="19.5" customHeight="1">
      <c r="A10" s="292" t="s">
        <v>61</v>
      </c>
      <c r="B10" s="289">
        <f>SUM(B11:B13)</f>
        <v>97219</v>
      </c>
      <c r="C10" s="288">
        <f>SUM(C11:C13)</f>
        <v>100798</v>
      </c>
      <c r="D10" s="287">
        <f>SUM(D11:D13)</f>
        <v>291</v>
      </c>
      <c r="E10" s="286">
        <f>SUM(E11:E13)</f>
        <v>476</v>
      </c>
      <c r="F10" s="285">
        <f t="shared" si="0"/>
        <v>198784</v>
      </c>
      <c r="G10" s="290">
        <f t="shared" si="1"/>
        <v>0.3036404656398882</v>
      </c>
      <c r="H10" s="289">
        <f>SUM(H11:H13)</f>
        <v>85552</v>
      </c>
      <c r="I10" s="288">
        <f>SUM(I11:I13)</f>
        <v>88734</v>
      </c>
      <c r="J10" s="287">
        <f>SUM(J11:J13)</f>
        <v>160</v>
      </c>
      <c r="K10" s="286">
        <f>SUM(K11:K13)</f>
        <v>143</v>
      </c>
      <c r="L10" s="285">
        <f t="shared" si="2"/>
        <v>174589</v>
      </c>
      <c r="M10" s="291">
        <f t="shared" si="3"/>
        <v>0.13858261402493866</v>
      </c>
      <c r="N10" s="289">
        <f>SUM(N11:N13)</f>
        <v>1003910</v>
      </c>
      <c r="O10" s="288">
        <f>SUM(O11:O13)</f>
        <v>992644</v>
      </c>
      <c r="P10" s="287">
        <f>SUM(P11:P13)</f>
        <v>2487</v>
      </c>
      <c r="Q10" s="286">
        <f>SUM(Q11:Q13)</f>
        <v>2082</v>
      </c>
      <c r="R10" s="285">
        <f t="shared" si="4"/>
        <v>2001123</v>
      </c>
      <c r="S10" s="290">
        <f t="shared" si="5"/>
        <v>0.31395700198748766</v>
      </c>
      <c r="T10" s="289">
        <f>SUM(T11:T13)</f>
        <v>955764</v>
      </c>
      <c r="U10" s="288">
        <f>SUM(U11:U13)</f>
        <v>937157</v>
      </c>
      <c r="V10" s="287">
        <f>SUM(V11:V13)</f>
        <v>1232</v>
      </c>
      <c r="W10" s="286">
        <f>SUM(W11:W13)</f>
        <v>1031</v>
      </c>
      <c r="X10" s="285">
        <f t="shared" si="6"/>
        <v>1895184</v>
      </c>
      <c r="Y10" s="390">
        <f aca="true" t="shared" si="7" ref="Y10:Y44">IF(ISERROR(R10/X10-1),"         /0",IF(R10/X10&gt;5,"  *  ",(R10/X10-1)))</f>
        <v>0.05589905782235394</v>
      </c>
    </row>
    <row r="11" spans="1:25" ht="19.5" customHeight="1">
      <c r="A11" s="235" t="s">
        <v>371</v>
      </c>
      <c r="B11" s="233">
        <v>94122</v>
      </c>
      <c r="C11" s="230">
        <v>97841</v>
      </c>
      <c r="D11" s="229">
        <v>273</v>
      </c>
      <c r="E11" s="281">
        <v>459</v>
      </c>
      <c r="F11" s="280">
        <f t="shared" si="0"/>
        <v>192695</v>
      </c>
      <c r="G11" s="232">
        <f t="shared" si="1"/>
        <v>0.29433958229273116</v>
      </c>
      <c r="H11" s="233">
        <v>83002</v>
      </c>
      <c r="I11" s="230">
        <v>86460</v>
      </c>
      <c r="J11" s="229">
        <v>160</v>
      </c>
      <c r="K11" s="281">
        <v>143</v>
      </c>
      <c r="L11" s="280">
        <f t="shared" si="2"/>
        <v>169765</v>
      </c>
      <c r="M11" s="282">
        <f t="shared" si="3"/>
        <v>0.13506906606190916</v>
      </c>
      <c r="N11" s="233">
        <v>961487</v>
      </c>
      <c r="O11" s="230">
        <v>961271</v>
      </c>
      <c r="P11" s="229">
        <v>2467</v>
      </c>
      <c r="Q11" s="281">
        <v>2065</v>
      </c>
      <c r="R11" s="280">
        <f t="shared" si="4"/>
        <v>1927290</v>
      </c>
      <c r="S11" s="232">
        <f t="shared" si="5"/>
        <v>0.3023733125652272</v>
      </c>
      <c r="T11" s="231">
        <v>920288</v>
      </c>
      <c r="U11" s="230">
        <v>911458</v>
      </c>
      <c r="V11" s="229">
        <v>1232</v>
      </c>
      <c r="W11" s="281">
        <v>1031</v>
      </c>
      <c r="X11" s="280">
        <f t="shared" si="6"/>
        <v>1834009</v>
      </c>
      <c r="Y11" s="228">
        <f t="shared" si="7"/>
        <v>0.050861800569135696</v>
      </c>
    </row>
    <row r="12" spans="1:25" ht="19.5" customHeight="1">
      <c r="A12" s="235" t="s">
        <v>372</v>
      </c>
      <c r="B12" s="233">
        <v>2903</v>
      </c>
      <c r="C12" s="230">
        <v>2897</v>
      </c>
      <c r="D12" s="229">
        <v>18</v>
      </c>
      <c r="E12" s="281">
        <v>17</v>
      </c>
      <c r="F12" s="280">
        <f t="shared" si="0"/>
        <v>5835</v>
      </c>
      <c r="G12" s="232">
        <f t="shared" si="1"/>
        <v>0.008912901023265193</v>
      </c>
      <c r="H12" s="233">
        <v>2519</v>
      </c>
      <c r="I12" s="230">
        <v>2274</v>
      </c>
      <c r="J12" s="229"/>
      <c r="K12" s="281"/>
      <c r="L12" s="280">
        <f t="shared" si="2"/>
        <v>4793</v>
      </c>
      <c r="M12" s="282">
        <f t="shared" si="3"/>
        <v>0.21740037554767366</v>
      </c>
      <c r="N12" s="233">
        <v>41144</v>
      </c>
      <c r="O12" s="230">
        <v>30873</v>
      </c>
      <c r="P12" s="229">
        <v>18</v>
      </c>
      <c r="Q12" s="281">
        <v>17</v>
      </c>
      <c r="R12" s="280">
        <f t="shared" si="4"/>
        <v>72052</v>
      </c>
      <c r="S12" s="232">
        <f t="shared" si="5"/>
        <v>0.01130426760733971</v>
      </c>
      <c r="T12" s="231">
        <v>33478</v>
      </c>
      <c r="U12" s="230">
        <v>24508</v>
      </c>
      <c r="V12" s="229"/>
      <c r="W12" s="281"/>
      <c r="X12" s="280">
        <f t="shared" si="6"/>
        <v>57986</v>
      </c>
      <c r="Y12" s="228">
        <f t="shared" si="7"/>
        <v>0.24257579415721042</v>
      </c>
    </row>
    <row r="13" spans="1:25" ht="19.5" customHeight="1" thickBot="1">
      <c r="A13" s="258" t="s">
        <v>373</v>
      </c>
      <c r="B13" s="255">
        <v>194</v>
      </c>
      <c r="C13" s="254">
        <v>60</v>
      </c>
      <c r="D13" s="253">
        <v>0</v>
      </c>
      <c r="E13" s="297">
        <v>0</v>
      </c>
      <c r="F13" s="296">
        <f t="shared" si="0"/>
        <v>254</v>
      </c>
      <c r="G13" s="256">
        <f t="shared" si="1"/>
        <v>0.000387982323891921</v>
      </c>
      <c r="H13" s="255">
        <v>31</v>
      </c>
      <c r="I13" s="254">
        <v>0</v>
      </c>
      <c r="J13" s="253"/>
      <c r="K13" s="297"/>
      <c r="L13" s="296">
        <f t="shared" si="2"/>
        <v>31</v>
      </c>
      <c r="M13" s="299">
        <f t="shared" si="3"/>
        <v>7.193548387096774</v>
      </c>
      <c r="N13" s="255">
        <v>1279</v>
      </c>
      <c r="O13" s="254">
        <v>500</v>
      </c>
      <c r="P13" s="253">
        <v>2</v>
      </c>
      <c r="Q13" s="297">
        <v>0</v>
      </c>
      <c r="R13" s="296">
        <f t="shared" si="4"/>
        <v>1781</v>
      </c>
      <c r="S13" s="256">
        <f t="shared" si="5"/>
        <v>0.00027942181492077975</v>
      </c>
      <c r="T13" s="298">
        <v>1998</v>
      </c>
      <c r="U13" s="254">
        <v>1191</v>
      </c>
      <c r="V13" s="253"/>
      <c r="W13" s="297"/>
      <c r="X13" s="296">
        <f t="shared" si="6"/>
        <v>3189</v>
      </c>
      <c r="Y13" s="252">
        <f t="shared" si="7"/>
        <v>-0.4415177171527125</v>
      </c>
    </row>
    <row r="14" spans="1:25" s="283" customFormat="1" ht="19.5" customHeight="1">
      <c r="A14" s="292" t="s">
        <v>60</v>
      </c>
      <c r="B14" s="289">
        <f>SUM(B15:B24)</f>
        <v>93638</v>
      </c>
      <c r="C14" s="288">
        <f>SUM(C15:C24)</f>
        <v>94163</v>
      </c>
      <c r="D14" s="287">
        <f>SUM(D15:D24)</f>
        <v>23</v>
      </c>
      <c r="E14" s="286">
        <f>SUM(E15:E24)</f>
        <v>15</v>
      </c>
      <c r="F14" s="285">
        <f t="shared" si="0"/>
        <v>187839</v>
      </c>
      <c r="G14" s="290">
        <f t="shared" si="1"/>
        <v>0.2869220934548604</v>
      </c>
      <c r="H14" s="289">
        <f>SUM(H15:H24)</f>
        <v>80666</v>
      </c>
      <c r="I14" s="288">
        <f>SUM(I15:I24)</f>
        <v>81223</v>
      </c>
      <c r="J14" s="287">
        <f>SUM(J15:J24)</f>
        <v>247</v>
      </c>
      <c r="K14" s="286">
        <f>SUM(K15:K24)</f>
        <v>153</v>
      </c>
      <c r="L14" s="285">
        <f t="shared" si="2"/>
        <v>162289</v>
      </c>
      <c r="M14" s="291">
        <f t="shared" si="3"/>
        <v>0.1574351927733857</v>
      </c>
      <c r="N14" s="289">
        <f>SUM(N15:N24)</f>
        <v>894675</v>
      </c>
      <c r="O14" s="288">
        <f>SUM(O15:O24)</f>
        <v>875236</v>
      </c>
      <c r="P14" s="287">
        <f>SUM(P15:P24)</f>
        <v>2480</v>
      </c>
      <c r="Q14" s="286">
        <f>SUM(Q15:Q24)</f>
        <v>2209</v>
      </c>
      <c r="R14" s="285">
        <f t="shared" si="4"/>
        <v>1774600</v>
      </c>
      <c r="S14" s="290">
        <f t="shared" si="5"/>
        <v>0.2784177163157865</v>
      </c>
      <c r="T14" s="289">
        <f>SUM(T15:T24)</f>
        <v>798202</v>
      </c>
      <c r="U14" s="288">
        <f>SUM(U15:U24)</f>
        <v>788241</v>
      </c>
      <c r="V14" s="287">
        <f>SUM(V15:V24)</f>
        <v>7870</v>
      </c>
      <c r="W14" s="286">
        <f>SUM(W15:W24)</f>
        <v>7283</v>
      </c>
      <c r="X14" s="285">
        <f t="shared" si="6"/>
        <v>1601596</v>
      </c>
      <c r="Y14" s="284">
        <f t="shared" si="7"/>
        <v>0.10801975029907673</v>
      </c>
    </row>
    <row r="15" spans="1:25" ht="19.5" customHeight="1">
      <c r="A15" s="250" t="s">
        <v>374</v>
      </c>
      <c r="B15" s="247">
        <v>24568</v>
      </c>
      <c r="C15" s="245">
        <v>24232</v>
      </c>
      <c r="D15" s="246">
        <v>0</v>
      </c>
      <c r="E15" s="293">
        <v>0</v>
      </c>
      <c r="F15" s="294">
        <f t="shared" si="0"/>
        <v>48800</v>
      </c>
      <c r="G15" s="248">
        <f t="shared" si="1"/>
        <v>0.07454148585010135</v>
      </c>
      <c r="H15" s="247">
        <v>20233</v>
      </c>
      <c r="I15" s="245">
        <v>20095</v>
      </c>
      <c r="J15" s="246">
        <v>223</v>
      </c>
      <c r="K15" s="293">
        <v>151</v>
      </c>
      <c r="L15" s="294">
        <f t="shared" si="2"/>
        <v>40702</v>
      </c>
      <c r="M15" s="295">
        <f t="shared" si="3"/>
        <v>0.19895828214829736</v>
      </c>
      <c r="N15" s="247">
        <v>244335</v>
      </c>
      <c r="O15" s="245">
        <v>238451</v>
      </c>
      <c r="P15" s="246">
        <v>1060</v>
      </c>
      <c r="Q15" s="293">
        <v>1250</v>
      </c>
      <c r="R15" s="294">
        <f t="shared" si="4"/>
        <v>485096</v>
      </c>
      <c r="S15" s="248">
        <f t="shared" si="5"/>
        <v>0.07610690888872014</v>
      </c>
      <c r="T15" s="251">
        <v>214714</v>
      </c>
      <c r="U15" s="245">
        <v>210029</v>
      </c>
      <c r="V15" s="246">
        <v>7293</v>
      </c>
      <c r="W15" s="293">
        <v>6966</v>
      </c>
      <c r="X15" s="294">
        <f t="shared" si="6"/>
        <v>439002</v>
      </c>
      <c r="Y15" s="244">
        <f t="shared" si="7"/>
        <v>0.10499724374831998</v>
      </c>
    </row>
    <row r="16" spans="1:25" ht="19.5" customHeight="1">
      <c r="A16" s="250" t="s">
        <v>375</v>
      </c>
      <c r="B16" s="247">
        <v>20191</v>
      </c>
      <c r="C16" s="245">
        <v>19033</v>
      </c>
      <c r="D16" s="246">
        <v>7</v>
      </c>
      <c r="E16" s="293">
        <v>7</v>
      </c>
      <c r="F16" s="294">
        <f t="shared" si="0"/>
        <v>39238</v>
      </c>
      <c r="G16" s="248">
        <f t="shared" si="1"/>
        <v>0.05993563159398108</v>
      </c>
      <c r="H16" s="247">
        <v>18516</v>
      </c>
      <c r="I16" s="245">
        <v>18807</v>
      </c>
      <c r="J16" s="246">
        <v>13</v>
      </c>
      <c r="K16" s="293"/>
      <c r="L16" s="294">
        <f t="shared" si="2"/>
        <v>37336</v>
      </c>
      <c r="M16" s="295">
        <f t="shared" si="3"/>
        <v>0.050942789800728416</v>
      </c>
      <c r="N16" s="247">
        <v>202392</v>
      </c>
      <c r="O16" s="245">
        <v>192320</v>
      </c>
      <c r="P16" s="246">
        <v>651</v>
      </c>
      <c r="Q16" s="293">
        <v>458</v>
      </c>
      <c r="R16" s="294">
        <f t="shared" si="4"/>
        <v>395821</v>
      </c>
      <c r="S16" s="248">
        <f t="shared" si="5"/>
        <v>0.06210051780109936</v>
      </c>
      <c r="T16" s="251">
        <v>175096</v>
      </c>
      <c r="U16" s="245">
        <v>177780</v>
      </c>
      <c r="V16" s="246">
        <v>125</v>
      </c>
      <c r="W16" s="293">
        <v>46</v>
      </c>
      <c r="X16" s="294">
        <f t="shared" si="6"/>
        <v>353047</v>
      </c>
      <c r="Y16" s="244">
        <f t="shared" si="7"/>
        <v>0.12115667319082157</v>
      </c>
    </row>
    <row r="17" spans="1:25" ht="19.5" customHeight="1">
      <c r="A17" s="250" t="s">
        <v>376</v>
      </c>
      <c r="B17" s="247">
        <v>15336</v>
      </c>
      <c r="C17" s="245">
        <v>15235</v>
      </c>
      <c r="D17" s="246">
        <v>1</v>
      </c>
      <c r="E17" s="293">
        <v>6</v>
      </c>
      <c r="F17" s="294">
        <f t="shared" si="0"/>
        <v>30578</v>
      </c>
      <c r="G17" s="248">
        <f t="shared" si="1"/>
        <v>0.046707572834516375</v>
      </c>
      <c r="H17" s="247">
        <v>15206</v>
      </c>
      <c r="I17" s="245">
        <v>14643</v>
      </c>
      <c r="J17" s="246">
        <v>4</v>
      </c>
      <c r="K17" s="293">
        <v>0</v>
      </c>
      <c r="L17" s="294">
        <f t="shared" si="2"/>
        <v>29853</v>
      </c>
      <c r="M17" s="295">
        <f t="shared" si="3"/>
        <v>0.02428566643218444</v>
      </c>
      <c r="N17" s="247">
        <v>159899</v>
      </c>
      <c r="O17" s="245">
        <v>158007</v>
      </c>
      <c r="P17" s="246">
        <v>481</v>
      </c>
      <c r="Q17" s="293">
        <v>467</v>
      </c>
      <c r="R17" s="294">
        <f t="shared" si="4"/>
        <v>318854</v>
      </c>
      <c r="S17" s="248">
        <f t="shared" si="5"/>
        <v>0.05002513384320624</v>
      </c>
      <c r="T17" s="251">
        <v>128387</v>
      </c>
      <c r="U17" s="245">
        <v>130263</v>
      </c>
      <c r="V17" s="246">
        <v>152</v>
      </c>
      <c r="W17" s="293">
        <v>28</v>
      </c>
      <c r="X17" s="294">
        <f t="shared" si="6"/>
        <v>258830</v>
      </c>
      <c r="Y17" s="244">
        <f t="shared" si="7"/>
        <v>0.23190511146312254</v>
      </c>
    </row>
    <row r="18" spans="1:25" ht="19.5" customHeight="1">
      <c r="A18" s="250" t="s">
        <v>377</v>
      </c>
      <c r="B18" s="247">
        <v>11093</v>
      </c>
      <c r="C18" s="245">
        <v>11453</v>
      </c>
      <c r="D18" s="246">
        <v>10</v>
      </c>
      <c r="E18" s="293">
        <v>1</v>
      </c>
      <c r="F18" s="294">
        <f>SUM(B18:E18)</f>
        <v>22557</v>
      </c>
      <c r="G18" s="248">
        <f>F18/$F$9</f>
        <v>0.034455579842638036</v>
      </c>
      <c r="H18" s="247">
        <v>7262</v>
      </c>
      <c r="I18" s="245">
        <v>7288</v>
      </c>
      <c r="J18" s="246">
        <v>1</v>
      </c>
      <c r="K18" s="293">
        <v>0</v>
      </c>
      <c r="L18" s="294">
        <f>SUM(H18:K18)</f>
        <v>14551</v>
      </c>
      <c r="M18" s="295">
        <f>IF(ISERROR(F18/L18-1),"         /0",(F18/L18-1))</f>
        <v>0.5502027352072023</v>
      </c>
      <c r="N18" s="247">
        <v>95188</v>
      </c>
      <c r="O18" s="245">
        <v>89968</v>
      </c>
      <c r="P18" s="246">
        <v>79</v>
      </c>
      <c r="Q18" s="293">
        <v>6</v>
      </c>
      <c r="R18" s="294">
        <f>SUM(N18:Q18)</f>
        <v>185241</v>
      </c>
      <c r="S18" s="248">
        <f>R18/$R$9</f>
        <v>0.02906253588868061</v>
      </c>
      <c r="T18" s="251">
        <v>75333</v>
      </c>
      <c r="U18" s="245">
        <v>69386</v>
      </c>
      <c r="V18" s="246">
        <v>44</v>
      </c>
      <c r="W18" s="293">
        <v>7</v>
      </c>
      <c r="X18" s="294">
        <f>SUM(T18:W18)</f>
        <v>144770</v>
      </c>
      <c r="Y18" s="244">
        <f>IF(ISERROR(R18/X18-1),"         /0",IF(R18/X18&gt;5,"  *  ",(R18/X18-1)))</f>
        <v>0.2795537749533743</v>
      </c>
    </row>
    <row r="19" spans="1:25" ht="19.5" customHeight="1">
      <c r="A19" s="250" t="s">
        <v>378</v>
      </c>
      <c r="B19" s="247">
        <v>10934</v>
      </c>
      <c r="C19" s="245">
        <v>11609</v>
      </c>
      <c r="D19" s="246">
        <v>5</v>
      </c>
      <c r="E19" s="293">
        <v>1</v>
      </c>
      <c r="F19" s="294">
        <f>SUM(B19:E19)</f>
        <v>22549</v>
      </c>
      <c r="G19" s="248">
        <f>F19/$F$9</f>
        <v>0.034443359926924905</v>
      </c>
      <c r="H19" s="247">
        <v>11199</v>
      </c>
      <c r="I19" s="245">
        <v>12127</v>
      </c>
      <c r="J19" s="246">
        <v>5</v>
      </c>
      <c r="K19" s="293">
        <v>2</v>
      </c>
      <c r="L19" s="294">
        <f>SUM(H19:K19)</f>
        <v>23333</v>
      </c>
      <c r="M19" s="295">
        <f>IF(ISERROR(F19/L19-1),"         /0",(F19/L19-1))</f>
        <v>-0.033600480006857225</v>
      </c>
      <c r="N19" s="247">
        <v>112337</v>
      </c>
      <c r="O19" s="245">
        <v>112528</v>
      </c>
      <c r="P19" s="246">
        <v>126</v>
      </c>
      <c r="Q19" s="293">
        <v>8</v>
      </c>
      <c r="R19" s="294">
        <f>SUM(N19:Q19)</f>
        <v>224999</v>
      </c>
      <c r="S19" s="248">
        <f>R19/$R$9</f>
        <v>0.035300184691387154</v>
      </c>
      <c r="T19" s="251">
        <v>115439</v>
      </c>
      <c r="U19" s="245">
        <v>114876</v>
      </c>
      <c r="V19" s="246">
        <v>82</v>
      </c>
      <c r="W19" s="293">
        <v>2</v>
      </c>
      <c r="X19" s="294">
        <f>SUM(T19:W19)</f>
        <v>230399</v>
      </c>
      <c r="Y19" s="244">
        <f>IF(ISERROR(R19/X19-1),"         /0",IF(R19/X19&gt;5,"  *  ",(R19/X19-1)))</f>
        <v>-0.023437601725701973</v>
      </c>
    </row>
    <row r="20" spans="1:25" ht="19.5" customHeight="1">
      <c r="A20" s="250" t="s">
        <v>379</v>
      </c>
      <c r="B20" s="247">
        <v>9336</v>
      </c>
      <c r="C20" s="245">
        <v>10275</v>
      </c>
      <c r="D20" s="246">
        <v>0</v>
      </c>
      <c r="E20" s="293">
        <v>0</v>
      </c>
      <c r="F20" s="294">
        <f>SUM(B20:E20)</f>
        <v>19611</v>
      </c>
      <c r="G20" s="248">
        <f>F20/$F$9</f>
        <v>0.02995559588127741</v>
      </c>
      <c r="H20" s="247">
        <v>7374</v>
      </c>
      <c r="I20" s="245">
        <v>7464</v>
      </c>
      <c r="J20" s="246">
        <v>1</v>
      </c>
      <c r="K20" s="293">
        <v>0</v>
      </c>
      <c r="L20" s="294">
        <f>SUM(H20:K20)</f>
        <v>14839</v>
      </c>
      <c r="M20" s="295">
        <f>IF(ISERROR(F20/L20-1),"         /0",(F20/L20-1))</f>
        <v>0.3215850124671473</v>
      </c>
      <c r="N20" s="247">
        <v>68134</v>
      </c>
      <c r="O20" s="245">
        <v>69923</v>
      </c>
      <c r="P20" s="246">
        <v>62</v>
      </c>
      <c r="Q20" s="293">
        <v>1</v>
      </c>
      <c r="R20" s="294">
        <f>SUM(N20:Q20)</f>
        <v>138120</v>
      </c>
      <c r="S20" s="248">
        <f>R20/$R$9</f>
        <v>0.021669703019010726</v>
      </c>
      <c r="T20" s="251">
        <v>78498</v>
      </c>
      <c r="U20" s="245">
        <v>75491</v>
      </c>
      <c r="V20" s="246">
        <v>158</v>
      </c>
      <c r="W20" s="293">
        <v>225</v>
      </c>
      <c r="X20" s="294">
        <f>SUM(T20:W20)</f>
        <v>154372</v>
      </c>
      <c r="Y20" s="244">
        <f>IF(ISERROR(R20/X20-1),"         /0",IF(R20/X20&gt;5,"  *  ",(R20/X20-1)))</f>
        <v>-0.10527815925167772</v>
      </c>
    </row>
    <row r="21" spans="1:25" ht="19.5" customHeight="1">
      <c r="A21" s="250" t="s">
        <v>380</v>
      </c>
      <c r="B21" s="247">
        <v>1403</v>
      </c>
      <c r="C21" s="245">
        <v>1439</v>
      </c>
      <c r="D21" s="246">
        <v>0</v>
      </c>
      <c r="E21" s="293">
        <v>0</v>
      </c>
      <c r="F21" s="294">
        <f t="shared" si="0"/>
        <v>2842</v>
      </c>
      <c r="G21" s="248">
        <f t="shared" si="1"/>
        <v>0.004341125057089919</v>
      </c>
      <c r="H21" s="247">
        <v>595</v>
      </c>
      <c r="I21" s="245">
        <v>548</v>
      </c>
      <c r="J21" s="246"/>
      <c r="K21" s="293"/>
      <c r="L21" s="294">
        <f t="shared" si="2"/>
        <v>1143</v>
      </c>
      <c r="M21" s="295">
        <f t="shared" si="3"/>
        <v>1.4864391951006124</v>
      </c>
      <c r="N21" s="247">
        <v>9368</v>
      </c>
      <c r="O21" s="245">
        <v>10214</v>
      </c>
      <c r="P21" s="246">
        <v>21</v>
      </c>
      <c r="Q21" s="293">
        <v>19</v>
      </c>
      <c r="R21" s="294">
        <f t="shared" si="4"/>
        <v>19622</v>
      </c>
      <c r="S21" s="248">
        <f t="shared" si="5"/>
        <v>0.0030785035667465132</v>
      </c>
      <c r="T21" s="251">
        <v>6599</v>
      </c>
      <c r="U21" s="245">
        <v>5353</v>
      </c>
      <c r="V21" s="246">
        <v>8</v>
      </c>
      <c r="W21" s="293">
        <v>2</v>
      </c>
      <c r="X21" s="294">
        <f t="shared" si="6"/>
        <v>11962</v>
      </c>
      <c r="Y21" s="244">
        <f t="shared" si="7"/>
        <v>0.640361143621468</v>
      </c>
    </row>
    <row r="22" spans="1:25" ht="19.5" customHeight="1">
      <c r="A22" s="250" t="s">
        <v>381</v>
      </c>
      <c r="B22" s="247">
        <v>507</v>
      </c>
      <c r="C22" s="245">
        <v>423</v>
      </c>
      <c r="D22" s="246">
        <v>0</v>
      </c>
      <c r="E22" s="293">
        <v>0</v>
      </c>
      <c r="F22" s="294">
        <f t="shared" si="0"/>
        <v>930</v>
      </c>
      <c r="G22" s="248">
        <f t="shared" si="1"/>
        <v>0.0014205652016515216</v>
      </c>
      <c r="H22" s="247">
        <v>189</v>
      </c>
      <c r="I22" s="245">
        <v>183</v>
      </c>
      <c r="J22" s="246"/>
      <c r="K22" s="293"/>
      <c r="L22" s="294">
        <f t="shared" si="2"/>
        <v>372</v>
      </c>
      <c r="M22" s="295">
        <f t="shared" si="3"/>
        <v>1.5</v>
      </c>
      <c r="N22" s="247">
        <v>1913</v>
      </c>
      <c r="O22" s="245">
        <v>2176</v>
      </c>
      <c r="P22" s="246"/>
      <c r="Q22" s="293">
        <v>0</v>
      </c>
      <c r="R22" s="294">
        <f t="shared" si="4"/>
        <v>4089</v>
      </c>
      <c r="S22" s="248">
        <f t="shared" si="5"/>
        <v>0.000641524874346473</v>
      </c>
      <c r="T22" s="251">
        <v>2688</v>
      </c>
      <c r="U22" s="245">
        <v>3130</v>
      </c>
      <c r="V22" s="246">
        <v>4</v>
      </c>
      <c r="W22" s="293">
        <v>0</v>
      </c>
      <c r="X22" s="294">
        <f t="shared" si="6"/>
        <v>5822</v>
      </c>
      <c r="Y22" s="244">
        <f t="shared" si="7"/>
        <v>-0.297664032978358</v>
      </c>
    </row>
    <row r="23" spans="1:25" ht="19.5" customHeight="1">
      <c r="A23" s="250" t="s">
        <v>382</v>
      </c>
      <c r="B23" s="247">
        <v>270</v>
      </c>
      <c r="C23" s="245">
        <v>464</v>
      </c>
      <c r="D23" s="246">
        <v>0</v>
      </c>
      <c r="E23" s="293">
        <v>0</v>
      </c>
      <c r="F23" s="294">
        <f>SUM(B23:E23)</f>
        <v>734</v>
      </c>
      <c r="G23" s="248">
        <f>F23/$F$9</f>
        <v>0.0011211772666798031</v>
      </c>
      <c r="H23" s="247">
        <v>89</v>
      </c>
      <c r="I23" s="245">
        <v>68</v>
      </c>
      <c r="J23" s="246"/>
      <c r="K23" s="293"/>
      <c r="L23" s="294">
        <f>SUM(H23:K23)</f>
        <v>157</v>
      </c>
      <c r="M23" s="295">
        <f>IF(ISERROR(F23/L23-1),"         /0",(F23/L23-1))</f>
        <v>3.67515923566879</v>
      </c>
      <c r="N23" s="247">
        <v>1083</v>
      </c>
      <c r="O23" s="245">
        <v>1649</v>
      </c>
      <c r="P23" s="246"/>
      <c r="Q23" s="293">
        <v>0</v>
      </c>
      <c r="R23" s="294">
        <f>SUM(N23:Q23)</f>
        <v>2732</v>
      </c>
      <c r="S23" s="248">
        <f>R23/$R$9</f>
        <v>0.0004286245920064965</v>
      </c>
      <c r="T23" s="251">
        <v>1430</v>
      </c>
      <c r="U23" s="245">
        <v>1933</v>
      </c>
      <c r="V23" s="246"/>
      <c r="W23" s="293">
        <v>0</v>
      </c>
      <c r="X23" s="294">
        <f>SUM(T23:W23)</f>
        <v>3363</v>
      </c>
      <c r="Y23" s="244">
        <f>IF(ISERROR(R23/X23-1),"         /0",IF(R23/X23&gt;5,"  *  ",(R23/X23-1)))</f>
        <v>-0.18763009217960158</v>
      </c>
    </row>
    <row r="24" spans="1:25" ht="19.5" customHeight="1" thickBot="1">
      <c r="A24" s="250" t="s">
        <v>56</v>
      </c>
      <c r="B24" s="247">
        <v>0</v>
      </c>
      <c r="C24" s="245">
        <v>0</v>
      </c>
      <c r="D24" s="246">
        <v>0</v>
      </c>
      <c r="E24" s="293">
        <v>0</v>
      </c>
      <c r="F24" s="294">
        <f t="shared" si="0"/>
        <v>0</v>
      </c>
      <c r="G24" s="248">
        <f t="shared" si="1"/>
        <v>0</v>
      </c>
      <c r="H24" s="247">
        <v>3</v>
      </c>
      <c r="I24" s="245">
        <v>0</v>
      </c>
      <c r="J24" s="246"/>
      <c r="K24" s="293"/>
      <c r="L24" s="294">
        <f t="shared" si="2"/>
        <v>3</v>
      </c>
      <c r="M24" s="295">
        <f t="shared" si="3"/>
        <v>-1</v>
      </c>
      <c r="N24" s="247">
        <v>26</v>
      </c>
      <c r="O24" s="245"/>
      <c r="P24" s="246"/>
      <c r="Q24" s="293"/>
      <c r="R24" s="294">
        <f t="shared" si="4"/>
        <v>26</v>
      </c>
      <c r="S24" s="248">
        <f t="shared" si="5"/>
        <v>4.079150582785106E-06</v>
      </c>
      <c r="T24" s="251">
        <v>18</v>
      </c>
      <c r="U24" s="245">
        <v>0</v>
      </c>
      <c r="V24" s="246">
        <v>4</v>
      </c>
      <c r="W24" s="293">
        <v>7</v>
      </c>
      <c r="X24" s="294">
        <f t="shared" si="6"/>
        <v>29</v>
      </c>
      <c r="Y24" s="244">
        <f t="shared" si="7"/>
        <v>-0.10344827586206895</v>
      </c>
    </row>
    <row r="25" spans="1:25" s="283" customFormat="1" ht="19.5" customHeight="1">
      <c r="A25" s="292" t="s">
        <v>59</v>
      </c>
      <c r="B25" s="289">
        <f>SUM(B26:B30)</f>
        <v>38988</v>
      </c>
      <c r="C25" s="288">
        <f>SUM(C26:C30)</f>
        <v>46986</v>
      </c>
      <c r="D25" s="287">
        <f>SUM(D26:D30)</f>
        <v>4</v>
      </c>
      <c r="E25" s="286">
        <f>SUM(E26:E30)</f>
        <v>51</v>
      </c>
      <c r="F25" s="285">
        <f t="shared" si="0"/>
        <v>86029</v>
      </c>
      <c r="G25" s="290">
        <f t="shared" si="1"/>
        <v>0.1314083911106223</v>
      </c>
      <c r="H25" s="289">
        <f>SUM(H26:H30)</f>
        <v>36479</v>
      </c>
      <c r="I25" s="288">
        <f>SUM(I26:I30)</f>
        <v>44518</v>
      </c>
      <c r="J25" s="287">
        <f>SUM(J26:J30)</f>
        <v>12</v>
      </c>
      <c r="K25" s="286">
        <f>SUM(K26:K30)</f>
        <v>0</v>
      </c>
      <c r="L25" s="285">
        <f t="shared" si="2"/>
        <v>81009</v>
      </c>
      <c r="M25" s="291">
        <f t="shared" si="3"/>
        <v>0.06196842326161289</v>
      </c>
      <c r="N25" s="289">
        <f>SUM(N26:N30)</f>
        <v>440658</v>
      </c>
      <c r="O25" s="288">
        <f>SUM(O26:O30)</f>
        <v>413935</v>
      </c>
      <c r="P25" s="287">
        <f>SUM(P26:P30)</f>
        <v>184</v>
      </c>
      <c r="Q25" s="286">
        <f>SUM(Q26:Q30)</f>
        <v>324</v>
      </c>
      <c r="R25" s="285">
        <f t="shared" si="4"/>
        <v>855101</v>
      </c>
      <c r="S25" s="290">
        <f t="shared" si="5"/>
        <v>0.13415714394192796</v>
      </c>
      <c r="T25" s="289">
        <f>SUM(T26:T30)</f>
        <v>443127</v>
      </c>
      <c r="U25" s="288">
        <f>SUM(U26:U30)</f>
        <v>400083</v>
      </c>
      <c r="V25" s="287">
        <f>SUM(V26:V30)</f>
        <v>229</v>
      </c>
      <c r="W25" s="286">
        <f>SUM(W26:W30)</f>
        <v>23</v>
      </c>
      <c r="X25" s="285">
        <f t="shared" si="6"/>
        <v>843462</v>
      </c>
      <c r="Y25" s="284">
        <f t="shared" si="7"/>
        <v>0.01379908045649958</v>
      </c>
    </row>
    <row r="26" spans="1:25" ht="19.5" customHeight="1">
      <c r="A26" s="250" t="s">
        <v>383</v>
      </c>
      <c r="B26" s="247">
        <v>26601</v>
      </c>
      <c r="C26" s="245">
        <v>33291</v>
      </c>
      <c r="D26" s="246">
        <v>4</v>
      </c>
      <c r="E26" s="293">
        <v>19</v>
      </c>
      <c r="F26" s="294">
        <f t="shared" si="0"/>
        <v>59915</v>
      </c>
      <c r="G26" s="248">
        <f t="shared" si="1"/>
        <v>0.09151953124403324</v>
      </c>
      <c r="H26" s="247">
        <v>24627</v>
      </c>
      <c r="I26" s="245">
        <v>30516</v>
      </c>
      <c r="J26" s="246">
        <v>12</v>
      </c>
      <c r="K26" s="293"/>
      <c r="L26" s="294">
        <f t="shared" si="2"/>
        <v>55155</v>
      </c>
      <c r="M26" s="295">
        <f t="shared" si="3"/>
        <v>0.08630223914422985</v>
      </c>
      <c r="N26" s="247">
        <v>297895</v>
      </c>
      <c r="O26" s="245">
        <v>291112</v>
      </c>
      <c r="P26" s="246">
        <v>170</v>
      </c>
      <c r="Q26" s="293">
        <v>61</v>
      </c>
      <c r="R26" s="294">
        <f t="shared" si="4"/>
        <v>589238</v>
      </c>
      <c r="S26" s="248">
        <f t="shared" si="5"/>
        <v>0.09244578965765886</v>
      </c>
      <c r="T26" s="247">
        <v>301815</v>
      </c>
      <c r="U26" s="245">
        <v>279658</v>
      </c>
      <c r="V26" s="246">
        <v>223</v>
      </c>
      <c r="W26" s="293">
        <v>17</v>
      </c>
      <c r="X26" s="280">
        <f t="shared" si="6"/>
        <v>581713</v>
      </c>
      <c r="Y26" s="244">
        <f t="shared" si="7"/>
        <v>0.012935932324015464</v>
      </c>
    </row>
    <row r="27" spans="1:25" ht="19.5" customHeight="1">
      <c r="A27" s="250" t="s">
        <v>384</v>
      </c>
      <c r="B27" s="247">
        <v>6681</v>
      </c>
      <c r="C27" s="245">
        <v>7443</v>
      </c>
      <c r="D27" s="246">
        <v>0</v>
      </c>
      <c r="E27" s="293">
        <v>32</v>
      </c>
      <c r="F27" s="294">
        <f t="shared" si="0"/>
        <v>14156</v>
      </c>
      <c r="G27" s="248">
        <f t="shared" si="1"/>
        <v>0.021623140854385957</v>
      </c>
      <c r="H27" s="247">
        <v>6421</v>
      </c>
      <c r="I27" s="245">
        <v>8016</v>
      </c>
      <c r="J27" s="246"/>
      <c r="K27" s="293"/>
      <c r="L27" s="294">
        <f t="shared" si="2"/>
        <v>14437</v>
      </c>
      <c r="M27" s="295">
        <f t="shared" si="3"/>
        <v>-0.01946387753688439</v>
      </c>
      <c r="N27" s="247">
        <v>73267</v>
      </c>
      <c r="O27" s="245">
        <v>68320</v>
      </c>
      <c r="P27" s="246"/>
      <c r="Q27" s="293">
        <v>32</v>
      </c>
      <c r="R27" s="294">
        <f t="shared" si="4"/>
        <v>141619</v>
      </c>
      <c r="S27" s="248">
        <f t="shared" si="5"/>
        <v>0.02221866255320938</v>
      </c>
      <c r="T27" s="247">
        <v>72816</v>
      </c>
      <c r="U27" s="245">
        <v>67559</v>
      </c>
      <c r="V27" s="246"/>
      <c r="W27" s="293"/>
      <c r="X27" s="280">
        <f t="shared" si="6"/>
        <v>140375</v>
      </c>
      <c r="Y27" s="244">
        <f t="shared" si="7"/>
        <v>0.00886197684772938</v>
      </c>
    </row>
    <row r="28" spans="1:25" ht="19.5" customHeight="1">
      <c r="A28" s="250" t="s">
        <v>385</v>
      </c>
      <c r="B28" s="247">
        <v>5192</v>
      </c>
      <c r="C28" s="245">
        <v>6252</v>
      </c>
      <c r="D28" s="246">
        <v>0</v>
      </c>
      <c r="E28" s="293">
        <v>0</v>
      </c>
      <c r="F28" s="229">
        <f>SUM(B28:E28)</f>
        <v>11444</v>
      </c>
      <c r="G28" s="248">
        <f>F28/$F$9</f>
        <v>0.017480589427634422</v>
      </c>
      <c r="H28" s="247">
        <v>4712</v>
      </c>
      <c r="I28" s="245">
        <v>5986</v>
      </c>
      <c r="J28" s="246">
        <v>0</v>
      </c>
      <c r="K28" s="293">
        <v>0</v>
      </c>
      <c r="L28" s="294">
        <f>SUM(H28:K28)</f>
        <v>10698</v>
      </c>
      <c r="M28" s="295" t="s">
        <v>50</v>
      </c>
      <c r="N28" s="247">
        <v>59443</v>
      </c>
      <c r="O28" s="245">
        <v>54503</v>
      </c>
      <c r="P28" s="246"/>
      <c r="Q28" s="293">
        <v>0</v>
      </c>
      <c r="R28" s="294">
        <f>SUM(N28:Q28)</f>
        <v>113946</v>
      </c>
      <c r="S28" s="248">
        <f>R28/$R$9</f>
        <v>0.01787703431946276</v>
      </c>
      <c r="T28" s="247">
        <v>58727</v>
      </c>
      <c r="U28" s="245">
        <v>52866</v>
      </c>
      <c r="V28" s="246">
        <v>0</v>
      </c>
      <c r="W28" s="293">
        <v>0</v>
      </c>
      <c r="X28" s="280">
        <f>SUM(T28:W28)</f>
        <v>111593</v>
      </c>
      <c r="Y28" s="244">
        <f>IF(ISERROR(R28/X28-1),"         /0",IF(R28/X28&gt;5,"  *  ",(R28/X28-1)))</f>
        <v>0.02108555196114459</v>
      </c>
    </row>
    <row r="29" spans="1:25" ht="19.5" customHeight="1">
      <c r="A29" s="250" t="s">
        <v>386</v>
      </c>
      <c r="B29" s="247">
        <v>322</v>
      </c>
      <c r="C29" s="245">
        <v>0</v>
      </c>
      <c r="D29" s="246">
        <v>0</v>
      </c>
      <c r="E29" s="293">
        <v>0</v>
      </c>
      <c r="F29" s="294">
        <f>SUM(B29:E29)</f>
        <v>322</v>
      </c>
      <c r="G29" s="248">
        <f>F29/$F$9</f>
        <v>0.0004918516074535376</v>
      </c>
      <c r="H29" s="247">
        <v>381</v>
      </c>
      <c r="I29" s="245"/>
      <c r="J29" s="246"/>
      <c r="K29" s="293"/>
      <c r="L29" s="294">
        <f>SUM(H29:K29)</f>
        <v>381</v>
      </c>
      <c r="M29" s="295">
        <f>IF(ISERROR(F29/L29-1),"         /0",(F29/L29-1))</f>
        <v>-0.1548556430446194</v>
      </c>
      <c r="N29" s="247">
        <v>6386</v>
      </c>
      <c r="O29" s="245">
        <v>0</v>
      </c>
      <c r="P29" s="246"/>
      <c r="Q29" s="293"/>
      <c r="R29" s="294">
        <f>SUM(N29:Q29)</f>
        <v>6386</v>
      </c>
      <c r="S29" s="248">
        <f>R29/$R$9</f>
        <v>0.0010019021392948342</v>
      </c>
      <c r="T29" s="247">
        <v>5387</v>
      </c>
      <c r="U29" s="245"/>
      <c r="V29" s="246"/>
      <c r="W29" s="293"/>
      <c r="X29" s="280">
        <f>SUM(T29:W29)</f>
        <v>5387</v>
      </c>
      <c r="Y29" s="244">
        <f>IF(ISERROR(R29/X29-1),"         /0",IF(R29/X29&gt;5,"  *  ",(R29/X29-1)))</f>
        <v>0.18544644514572117</v>
      </c>
    </row>
    <row r="30" spans="1:25" ht="19.5" customHeight="1" thickBot="1">
      <c r="A30" s="250" t="s">
        <v>56</v>
      </c>
      <c r="B30" s="247">
        <v>192</v>
      </c>
      <c r="C30" s="245">
        <v>0</v>
      </c>
      <c r="D30" s="246">
        <v>0</v>
      </c>
      <c r="E30" s="293">
        <v>0</v>
      </c>
      <c r="F30" s="294">
        <f t="shared" si="0"/>
        <v>192</v>
      </c>
      <c r="G30" s="248">
        <f t="shared" si="1"/>
        <v>0.00029327797711515283</v>
      </c>
      <c r="H30" s="247">
        <v>338</v>
      </c>
      <c r="I30" s="245">
        <v>0</v>
      </c>
      <c r="J30" s="246"/>
      <c r="K30" s="293"/>
      <c r="L30" s="294">
        <f t="shared" si="2"/>
        <v>338</v>
      </c>
      <c r="M30" s="295">
        <f t="shared" si="3"/>
        <v>-0.4319526627218935</v>
      </c>
      <c r="N30" s="247">
        <v>3667</v>
      </c>
      <c r="O30" s="245">
        <v>0</v>
      </c>
      <c r="P30" s="246">
        <v>14</v>
      </c>
      <c r="Q30" s="293">
        <v>231</v>
      </c>
      <c r="R30" s="294">
        <f t="shared" si="4"/>
        <v>3912</v>
      </c>
      <c r="S30" s="248">
        <f t="shared" si="5"/>
        <v>0.0006137552723021282</v>
      </c>
      <c r="T30" s="247">
        <v>4382</v>
      </c>
      <c r="U30" s="245">
        <v>0</v>
      </c>
      <c r="V30" s="246">
        <v>6</v>
      </c>
      <c r="W30" s="293">
        <v>6</v>
      </c>
      <c r="X30" s="280">
        <f t="shared" si="6"/>
        <v>4394</v>
      </c>
      <c r="Y30" s="244">
        <f t="shared" si="7"/>
        <v>-0.10969503868912156</v>
      </c>
    </row>
    <row r="31" spans="1:25" s="283" customFormat="1" ht="19.5" customHeight="1">
      <c r="A31" s="292" t="s">
        <v>58</v>
      </c>
      <c r="B31" s="289">
        <f>SUM(B32:B39)</f>
        <v>80513</v>
      </c>
      <c r="C31" s="288">
        <f>SUM(C32:C39)</f>
        <v>81692</v>
      </c>
      <c r="D31" s="287">
        <f>SUM(D32:D39)</f>
        <v>2340</v>
      </c>
      <c r="E31" s="286">
        <f>SUM(E32:E39)</f>
        <v>2282</v>
      </c>
      <c r="F31" s="285">
        <f t="shared" si="0"/>
        <v>166827</v>
      </c>
      <c r="G31" s="290">
        <f t="shared" si="1"/>
        <v>0.25482648483432085</v>
      </c>
      <c r="H31" s="289">
        <f>SUM(H32:H39)</f>
        <v>71709</v>
      </c>
      <c r="I31" s="288">
        <f>SUM(I32:I39)</f>
        <v>72909</v>
      </c>
      <c r="J31" s="287">
        <f>SUM(J32:J39)</f>
        <v>1487</v>
      </c>
      <c r="K31" s="286">
        <f>SUM(K32:K39)</f>
        <v>1417</v>
      </c>
      <c r="L31" s="285">
        <f t="shared" si="2"/>
        <v>147522</v>
      </c>
      <c r="M31" s="291">
        <f t="shared" si="3"/>
        <v>0.13086183755643233</v>
      </c>
      <c r="N31" s="289">
        <f>SUM(N32:N39)</f>
        <v>801971</v>
      </c>
      <c r="O31" s="288">
        <f>SUM(O32:O39)</f>
        <v>769580</v>
      </c>
      <c r="P31" s="287">
        <f>SUM(P32:P39)</f>
        <v>13437</v>
      </c>
      <c r="Q31" s="286">
        <f>SUM(Q32:Q39)</f>
        <v>12870</v>
      </c>
      <c r="R31" s="285">
        <f t="shared" si="4"/>
        <v>1597858</v>
      </c>
      <c r="S31" s="290">
        <f t="shared" si="5"/>
        <v>0.25068859199645555</v>
      </c>
      <c r="T31" s="289">
        <f>SUM(T32:T39)</f>
        <v>650793</v>
      </c>
      <c r="U31" s="288">
        <f>SUM(U32:U39)</f>
        <v>597375</v>
      </c>
      <c r="V31" s="287">
        <f>SUM(V32:V39)</f>
        <v>13371</v>
      </c>
      <c r="W31" s="286">
        <f>SUM(W32:W39)</f>
        <v>12961</v>
      </c>
      <c r="X31" s="285">
        <f t="shared" si="6"/>
        <v>1274500</v>
      </c>
      <c r="Y31" s="284">
        <f t="shared" si="7"/>
        <v>0.25371361318163976</v>
      </c>
    </row>
    <row r="32" spans="1:25" s="220" customFormat="1" ht="19.5" customHeight="1">
      <c r="A32" s="235" t="s">
        <v>387</v>
      </c>
      <c r="B32" s="233">
        <v>54842</v>
      </c>
      <c r="C32" s="230">
        <v>55091</v>
      </c>
      <c r="D32" s="229">
        <v>987</v>
      </c>
      <c r="E32" s="281">
        <v>1026</v>
      </c>
      <c r="F32" s="280">
        <f t="shared" si="0"/>
        <v>111946</v>
      </c>
      <c r="G32" s="232">
        <f t="shared" si="1"/>
        <v>0.17099633555277552</v>
      </c>
      <c r="H32" s="233">
        <v>47498</v>
      </c>
      <c r="I32" s="230">
        <v>48154</v>
      </c>
      <c r="J32" s="229">
        <v>22</v>
      </c>
      <c r="K32" s="281">
        <v>18</v>
      </c>
      <c r="L32" s="280">
        <f t="shared" si="2"/>
        <v>95692</v>
      </c>
      <c r="M32" s="282">
        <f t="shared" si="3"/>
        <v>0.16985745934874386</v>
      </c>
      <c r="N32" s="233">
        <v>539324</v>
      </c>
      <c r="O32" s="230">
        <v>514260</v>
      </c>
      <c r="P32" s="229">
        <v>3624</v>
      </c>
      <c r="Q32" s="281">
        <v>3447</v>
      </c>
      <c r="R32" s="280">
        <f t="shared" si="4"/>
        <v>1060655</v>
      </c>
      <c r="S32" s="232">
        <f t="shared" si="5"/>
        <v>0.16640659466861293</v>
      </c>
      <c r="T32" s="231">
        <v>420619</v>
      </c>
      <c r="U32" s="230">
        <v>376343</v>
      </c>
      <c r="V32" s="229">
        <v>955</v>
      </c>
      <c r="W32" s="281">
        <v>659</v>
      </c>
      <c r="X32" s="280">
        <f t="shared" si="6"/>
        <v>798576</v>
      </c>
      <c r="Y32" s="228">
        <f t="shared" si="7"/>
        <v>0.32818291558974977</v>
      </c>
    </row>
    <row r="33" spans="1:25" s="220" customFormat="1" ht="19.5" customHeight="1">
      <c r="A33" s="235" t="s">
        <v>388</v>
      </c>
      <c r="B33" s="233">
        <v>15440</v>
      </c>
      <c r="C33" s="230">
        <v>16353</v>
      </c>
      <c r="D33" s="229">
        <v>279</v>
      </c>
      <c r="E33" s="281">
        <v>175</v>
      </c>
      <c r="F33" s="280">
        <f t="shared" si="0"/>
        <v>32247</v>
      </c>
      <c r="G33" s="232">
        <f t="shared" si="1"/>
        <v>0.049256952750168406</v>
      </c>
      <c r="H33" s="233">
        <v>13426</v>
      </c>
      <c r="I33" s="230">
        <v>14181</v>
      </c>
      <c r="J33" s="229">
        <v>456</v>
      </c>
      <c r="K33" s="281">
        <v>454</v>
      </c>
      <c r="L33" s="280">
        <f t="shared" si="2"/>
        <v>28517</v>
      </c>
      <c r="M33" s="282">
        <f t="shared" si="3"/>
        <v>0.13079917242346673</v>
      </c>
      <c r="N33" s="233">
        <v>144270</v>
      </c>
      <c r="O33" s="230">
        <v>142559</v>
      </c>
      <c r="P33" s="229">
        <v>1571</v>
      </c>
      <c r="Q33" s="281">
        <v>1492</v>
      </c>
      <c r="R33" s="280">
        <f t="shared" si="4"/>
        <v>289892</v>
      </c>
      <c r="S33" s="232">
        <f t="shared" si="5"/>
        <v>0.04548127387479769</v>
      </c>
      <c r="T33" s="231">
        <v>128564</v>
      </c>
      <c r="U33" s="230">
        <v>125777</v>
      </c>
      <c r="V33" s="229">
        <v>2568</v>
      </c>
      <c r="W33" s="281">
        <v>2426</v>
      </c>
      <c r="X33" s="280">
        <f t="shared" si="6"/>
        <v>259335</v>
      </c>
      <c r="Y33" s="228">
        <f t="shared" si="7"/>
        <v>0.1178282915919564</v>
      </c>
    </row>
    <row r="34" spans="1:25" s="220" customFormat="1" ht="19.5" customHeight="1">
      <c r="A34" s="235" t="s">
        <v>389</v>
      </c>
      <c r="B34" s="233">
        <v>2963</v>
      </c>
      <c r="C34" s="230">
        <v>3508</v>
      </c>
      <c r="D34" s="229">
        <v>528</v>
      </c>
      <c r="E34" s="281">
        <v>565</v>
      </c>
      <c r="F34" s="280">
        <f t="shared" si="0"/>
        <v>7564</v>
      </c>
      <c r="G34" s="232">
        <f t="shared" si="1"/>
        <v>0.011553930306765709</v>
      </c>
      <c r="H34" s="233">
        <v>3601</v>
      </c>
      <c r="I34" s="230">
        <v>3904</v>
      </c>
      <c r="J34" s="229">
        <v>300</v>
      </c>
      <c r="K34" s="281">
        <v>386</v>
      </c>
      <c r="L34" s="280">
        <f t="shared" si="2"/>
        <v>8191</v>
      </c>
      <c r="M34" s="282">
        <f t="shared" si="3"/>
        <v>-0.07654743010621412</v>
      </c>
      <c r="N34" s="233">
        <v>43219</v>
      </c>
      <c r="O34" s="230">
        <v>44590</v>
      </c>
      <c r="P34" s="229">
        <v>4461</v>
      </c>
      <c r="Q34" s="281">
        <v>4103</v>
      </c>
      <c r="R34" s="280">
        <f t="shared" si="4"/>
        <v>96373</v>
      </c>
      <c r="S34" s="232">
        <f t="shared" si="5"/>
        <v>0.015119999196721115</v>
      </c>
      <c r="T34" s="231">
        <v>38703</v>
      </c>
      <c r="U34" s="230">
        <v>39064</v>
      </c>
      <c r="V34" s="229">
        <v>4332</v>
      </c>
      <c r="W34" s="281">
        <v>4285</v>
      </c>
      <c r="X34" s="280">
        <f t="shared" si="6"/>
        <v>86384</v>
      </c>
      <c r="Y34" s="228">
        <f t="shared" si="7"/>
        <v>0.11563483978514544</v>
      </c>
    </row>
    <row r="35" spans="1:25" s="220" customFormat="1" ht="19.5" customHeight="1">
      <c r="A35" s="235" t="s">
        <v>390</v>
      </c>
      <c r="B35" s="233">
        <v>3325</v>
      </c>
      <c r="C35" s="230">
        <v>2977</v>
      </c>
      <c r="D35" s="229">
        <v>116</v>
      </c>
      <c r="E35" s="281">
        <v>140</v>
      </c>
      <c r="F35" s="280">
        <f>SUM(B35:E35)</f>
        <v>6558</v>
      </c>
      <c r="G35" s="232">
        <f>F35/$F$9</f>
        <v>0.010017275905839439</v>
      </c>
      <c r="H35" s="233">
        <v>3709</v>
      </c>
      <c r="I35" s="230">
        <v>3323</v>
      </c>
      <c r="J35" s="229">
        <v>7</v>
      </c>
      <c r="K35" s="281"/>
      <c r="L35" s="280">
        <f>SUM(H35:K35)</f>
        <v>7039</v>
      </c>
      <c r="M35" s="282">
        <f>IF(ISERROR(F35/L35-1),"         /0",(F35/L35-1))</f>
        <v>-0.06833357010939056</v>
      </c>
      <c r="N35" s="233">
        <v>43966</v>
      </c>
      <c r="O35" s="230">
        <v>39019</v>
      </c>
      <c r="P35" s="229">
        <v>149</v>
      </c>
      <c r="Q35" s="281">
        <v>146</v>
      </c>
      <c r="R35" s="280">
        <f>SUM(N35:Q35)</f>
        <v>83280</v>
      </c>
      <c r="S35" s="232">
        <f>R35/$R$9</f>
        <v>0.013065833097474755</v>
      </c>
      <c r="T35" s="231">
        <v>30871</v>
      </c>
      <c r="U35" s="230">
        <v>28369</v>
      </c>
      <c r="V35" s="229">
        <v>29</v>
      </c>
      <c r="W35" s="281">
        <v>14</v>
      </c>
      <c r="X35" s="280">
        <f>SUM(T35:W35)</f>
        <v>59283</v>
      </c>
      <c r="Y35" s="228">
        <f>IF(ISERROR(R35/X35-1),"         /0",IF(R35/X35&gt;5,"  *  ",(R35/X35-1)))</f>
        <v>0.4047872071251455</v>
      </c>
    </row>
    <row r="36" spans="1:25" s="220" customFormat="1" ht="19.5" customHeight="1">
      <c r="A36" s="235" t="s">
        <v>391</v>
      </c>
      <c r="B36" s="233">
        <v>2655</v>
      </c>
      <c r="C36" s="230">
        <v>2738</v>
      </c>
      <c r="D36" s="229">
        <v>327</v>
      </c>
      <c r="E36" s="281">
        <v>241</v>
      </c>
      <c r="F36" s="280">
        <f>SUM(B36:E36)</f>
        <v>5961</v>
      </c>
      <c r="G36" s="232">
        <f>F36/$F$9</f>
        <v>0.009105364695747012</v>
      </c>
      <c r="H36" s="233">
        <v>2609</v>
      </c>
      <c r="I36" s="230">
        <v>2661</v>
      </c>
      <c r="J36" s="229">
        <v>402</v>
      </c>
      <c r="K36" s="281">
        <v>405</v>
      </c>
      <c r="L36" s="280">
        <f>SUM(H36:K36)</f>
        <v>6077</v>
      </c>
      <c r="M36" s="282">
        <f>IF(ISERROR(F36/L36-1),"         /0",(F36/L36-1))</f>
        <v>-0.019088365970051036</v>
      </c>
      <c r="N36" s="233">
        <v>23682</v>
      </c>
      <c r="O36" s="230">
        <v>23647</v>
      </c>
      <c r="P36" s="229">
        <v>2739</v>
      </c>
      <c r="Q36" s="281">
        <v>2887</v>
      </c>
      <c r="R36" s="280">
        <f>SUM(N36:Q36)</f>
        <v>52955</v>
      </c>
      <c r="S36" s="232">
        <f>R36/$R$9</f>
        <v>0.00830813150428405</v>
      </c>
      <c r="T36" s="231">
        <v>20356</v>
      </c>
      <c r="U36" s="230">
        <v>18888</v>
      </c>
      <c r="V36" s="229">
        <v>5011</v>
      </c>
      <c r="W36" s="281">
        <v>5254</v>
      </c>
      <c r="X36" s="280">
        <f>SUM(T36:W36)</f>
        <v>49509</v>
      </c>
      <c r="Y36" s="228">
        <f>IF(ISERROR(R36/X36-1),"         /0",IF(R36/X36&gt;5,"  *  ",(R36/X36-1)))</f>
        <v>0.0696035064331737</v>
      </c>
    </row>
    <row r="37" spans="1:25" s="220" customFormat="1" ht="19.5" customHeight="1">
      <c r="A37" s="235" t="s">
        <v>392</v>
      </c>
      <c r="B37" s="233">
        <v>571</v>
      </c>
      <c r="C37" s="230">
        <v>424</v>
      </c>
      <c r="D37" s="229">
        <v>28</v>
      </c>
      <c r="E37" s="281">
        <v>72</v>
      </c>
      <c r="F37" s="280">
        <f t="shared" si="0"/>
        <v>1095</v>
      </c>
      <c r="G37" s="232">
        <f t="shared" si="1"/>
        <v>0.001672600963234856</v>
      </c>
      <c r="H37" s="233">
        <v>108</v>
      </c>
      <c r="I37" s="230">
        <v>111</v>
      </c>
      <c r="J37" s="229">
        <v>16</v>
      </c>
      <c r="K37" s="281">
        <v>12</v>
      </c>
      <c r="L37" s="280">
        <f t="shared" si="2"/>
        <v>247</v>
      </c>
      <c r="M37" s="282">
        <f t="shared" si="3"/>
        <v>3.433198380566802</v>
      </c>
      <c r="N37" s="233">
        <v>3225</v>
      </c>
      <c r="O37" s="230">
        <v>2802</v>
      </c>
      <c r="P37" s="229">
        <v>180</v>
      </c>
      <c r="Q37" s="281">
        <v>213</v>
      </c>
      <c r="R37" s="280">
        <f t="shared" si="4"/>
        <v>6420</v>
      </c>
      <c r="S37" s="232">
        <f t="shared" si="5"/>
        <v>0.0010072364131338608</v>
      </c>
      <c r="T37" s="231">
        <v>2197</v>
      </c>
      <c r="U37" s="230">
        <v>1687</v>
      </c>
      <c r="V37" s="229">
        <v>172</v>
      </c>
      <c r="W37" s="281">
        <v>166</v>
      </c>
      <c r="X37" s="280">
        <f t="shared" si="6"/>
        <v>4222</v>
      </c>
      <c r="Y37" s="228">
        <f t="shared" si="7"/>
        <v>0.5206063477025107</v>
      </c>
    </row>
    <row r="38" spans="1:25" s="220" customFormat="1" ht="19.5" customHeight="1">
      <c r="A38" s="235" t="s">
        <v>393</v>
      </c>
      <c r="B38" s="233">
        <v>476</v>
      </c>
      <c r="C38" s="230">
        <v>452</v>
      </c>
      <c r="D38" s="229">
        <v>66</v>
      </c>
      <c r="E38" s="281">
        <v>51</v>
      </c>
      <c r="F38" s="280">
        <f t="shared" si="0"/>
        <v>1045</v>
      </c>
      <c r="G38" s="232">
        <f t="shared" si="1"/>
        <v>0.0015962264900277851</v>
      </c>
      <c r="H38" s="233">
        <v>638</v>
      </c>
      <c r="I38" s="230">
        <v>518</v>
      </c>
      <c r="J38" s="229"/>
      <c r="K38" s="281">
        <v>8</v>
      </c>
      <c r="L38" s="280">
        <f t="shared" si="2"/>
        <v>1164</v>
      </c>
      <c r="M38" s="282">
        <f t="shared" si="3"/>
        <v>-0.10223367697594499</v>
      </c>
      <c r="N38" s="233">
        <v>2739</v>
      </c>
      <c r="O38" s="230">
        <v>1967</v>
      </c>
      <c r="P38" s="229">
        <v>67</v>
      </c>
      <c r="Q38" s="281">
        <v>56</v>
      </c>
      <c r="R38" s="280">
        <f t="shared" si="4"/>
        <v>4829</v>
      </c>
      <c r="S38" s="232">
        <f t="shared" si="5"/>
        <v>0.0007576237755488183</v>
      </c>
      <c r="T38" s="231">
        <v>7385</v>
      </c>
      <c r="U38" s="230">
        <v>6047</v>
      </c>
      <c r="V38" s="229">
        <v>12</v>
      </c>
      <c r="W38" s="281">
        <v>14</v>
      </c>
      <c r="X38" s="280">
        <f t="shared" si="6"/>
        <v>13458</v>
      </c>
      <c r="Y38" s="228">
        <f t="shared" si="7"/>
        <v>-0.6411799673056917</v>
      </c>
    </row>
    <row r="39" spans="1:25" s="220" customFormat="1" ht="19.5" customHeight="1" thickBot="1">
      <c r="A39" s="250" t="s">
        <v>56</v>
      </c>
      <c r="B39" s="247">
        <v>241</v>
      </c>
      <c r="C39" s="245">
        <v>149</v>
      </c>
      <c r="D39" s="246">
        <v>9</v>
      </c>
      <c r="E39" s="293">
        <v>12</v>
      </c>
      <c r="F39" s="294">
        <f>SUM(B39:E39)</f>
        <v>411</v>
      </c>
      <c r="G39" s="248">
        <f>F39/$F$9</f>
        <v>0.0006277981697621241</v>
      </c>
      <c r="H39" s="247">
        <v>120</v>
      </c>
      <c r="I39" s="245">
        <v>57</v>
      </c>
      <c r="J39" s="246">
        <v>284</v>
      </c>
      <c r="K39" s="293">
        <v>134</v>
      </c>
      <c r="L39" s="294">
        <f>SUM(H39:K39)</f>
        <v>595</v>
      </c>
      <c r="M39" s="295">
        <f>IF(ISERROR(F39/L39-1),"         /0",(F39/L39-1))</f>
        <v>-0.3092436974789916</v>
      </c>
      <c r="N39" s="247">
        <v>1546</v>
      </c>
      <c r="O39" s="245">
        <v>736</v>
      </c>
      <c r="P39" s="246">
        <v>646</v>
      </c>
      <c r="Q39" s="293">
        <v>526</v>
      </c>
      <c r="R39" s="294">
        <f>SUM(N39:Q39)</f>
        <v>3454</v>
      </c>
      <c r="S39" s="248">
        <f>R39/$R$9</f>
        <v>0.0005418994658822983</v>
      </c>
      <c r="T39" s="294">
        <v>2098</v>
      </c>
      <c r="U39" s="245">
        <v>1200</v>
      </c>
      <c r="V39" s="246">
        <v>292</v>
      </c>
      <c r="W39" s="293">
        <v>143</v>
      </c>
      <c r="X39" s="294">
        <f>SUM(T39:W39)</f>
        <v>3733</v>
      </c>
      <c r="Y39" s="244">
        <f>IF(ISERROR(R39/X39-1),"         /0",IF(R39/X39&gt;5,"  *  ",(R39/X39-1)))</f>
        <v>-0.07473881596571119</v>
      </c>
    </row>
    <row r="40" spans="1:25" s="283" customFormat="1" ht="19.5" customHeight="1">
      <c r="A40" s="292" t="s">
        <v>57</v>
      </c>
      <c r="B40" s="289">
        <f>SUM(B41:B43)</f>
        <v>6713</v>
      </c>
      <c r="C40" s="288">
        <f>SUM(C41:C43)</f>
        <v>6618</v>
      </c>
      <c r="D40" s="287">
        <f>SUM(D41:D43)</f>
        <v>280</v>
      </c>
      <c r="E40" s="286">
        <f>SUM(E41:E43)</f>
        <v>308</v>
      </c>
      <c r="F40" s="285">
        <f t="shared" si="0"/>
        <v>13919</v>
      </c>
      <c r="G40" s="290">
        <f t="shared" si="1"/>
        <v>0.02126112585138444</v>
      </c>
      <c r="H40" s="289">
        <f>SUM(H41:H43)</f>
        <v>5285</v>
      </c>
      <c r="I40" s="288">
        <f>SUM(I41:I43)</f>
        <v>5328</v>
      </c>
      <c r="J40" s="287">
        <f>SUM(J41:J43)</f>
        <v>99</v>
      </c>
      <c r="K40" s="286">
        <f>SUM(K41:K43)</f>
        <v>103</v>
      </c>
      <c r="L40" s="285">
        <f t="shared" si="2"/>
        <v>10815</v>
      </c>
      <c r="M40" s="291">
        <f t="shared" si="3"/>
        <v>0.2870087840961628</v>
      </c>
      <c r="N40" s="289">
        <f>SUM(N41:N43)</f>
        <v>62334</v>
      </c>
      <c r="O40" s="288">
        <f>SUM(O41:O43)</f>
        <v>60084</v>
      </c>
      <c r="P40" s="287">
        <f>SUM(P41:P43)</f>
        <v>762</v>
      </c>
      <c r="Q40" s="286">
        <f>SUM(Q41:Q43)</f>
        <v>751</v>
      </c>
      <c r="R40" s="285">
        <f t="shared" si="4"/>
        <v>123931</v>
      </c>
      <c r="S40" s="290">
        <f t="shared" si="5"/>
        <v>0.01944358503365927</v>
      </c>
      <c r="T40" s="289">
        <f>SUM(T41:T43)</f>
        <v>53666</v>
      </c>
      <c r="U40" s="288">
        <f>SUM(U41:U43)</f>
        <v>53445</v>
      </c>
      <c r="V40" s="287">
        <f>SUM(V41:V43)</f>
        <v>909</v>
      </c>
      <c r="W40" s="286">
        <f>SUM(W41:W43)</f>
        <v>1126</v>
      </c>
      <c r="X40" s="285">
        <f t="shared" si="6"/>
        <v>109146</v>
      </c>
      <c r="Y40" s="284">
        <f t="shared" si="7"/>
        <v>0.13546075898338006</v>
      </c>
    </row>
    <row r="41" spans="1:25" ht="19.5" customHeight="1">
      <c r="A41" s="235" t="s">
        <v>394</v>
      </c>
      <c r="B41" s="233">
        <v>4807</v>
      </c>
      <c r="C41" s="230">
        <v>4726</v>
      </c>
      <c r="D41" s="229">
        <v>3</v>
      </c>
      <c r="E41" s="281">
        <v>4</v>
      </c>
      <c r="F41" s="280">
        <f t="shared" si="0"/>
        <v>9540</v>
      </c>
      <c r="G41" s="232">
        <f t="shared" si="1"/>
        <v>0.014572249487909156</v>
      </c>
      <c r="H41" s="233">
        <v>4324</v>
      </c>
      <c r="I41" s="230">
        <v>4487</v>
      </c>
      <c r="J41" s="229">
        <v>2</v>
      </c>
      <c r="K41" s="281">
        <v>6</v>
      </c>
      <c r="L41" s="280">
        <f t="shared" si="2"/>
        <v>8819</v>
      </c>
      <c r="M41" s="282">
        <f t="shared" si="3"/>
        <v>0.08175530105454132</v>
      </c>
      <c r="N41" s="233">
        <v>46437</v>
      </c>
      <c r="O41" s="230">
        <v>45545</v>
      </c>
      <c r="P41" s="229">
        <v>479</v>
      </c>
      <c r="Q41" s="281">
        <v>438</v>
      </c>
      <c r="R41" s="280">
        <f t="shared" si="4"/>
        <v>92899</v>
      </c>
      <c r="S41" s="232">
        <f t="shared" si="5"/>
        <v>0.014574961922698214</v>
      </c>
      <c r="T41" s="231">
        <v>41648</v>
      </c>
      <c r="U41" s="230">
        <v>42619</v>
      </c>
      <c r="V41" s="229">
        <v>807</v>
      </c>
      <c r="W41" s="281">
        <v>1026</v>
      </c>
      <c r="X41" s="280">
        <f t="shared" si="6"/>
        <v>86100</v>
      </c>
      <c r="Y41" s="228">
        <f t="shared" si="7"/>
        <v>0.07896631823461098</v>
      </c>
    </row>
    <row r="42" spans="1:25" ht="19.5" customHeight="1">
      <c r="A42" s="235" t="s">
        <v>395</v>
      </c>
      <c r="B42" s="233">
        <v>1817</v>
      </c>
      <c r="C42" s="230">
        <v>1862</v>
      </c>
      <c r="D42" s="229">
        <v>277</v>
      </c>
      <c r="E42" s="281">
        <v>289</v>
      </c>
      <c r="F42" s="280">
        <f t="shared" si="0"/>
        <v>4245</v>
      </c>
      <c r="G42" s="232">
        <f t="shared" si="1"/>
        <v>0.006484192775280333</v>
      </c>
      <c r="H42" s="233">
        <v>945</v>
      </c>
      <c r="I42" s="230">
        <v>841</v>
      </c>
      <c r="J42" s="229">
        <v>94</v>
      </c>
      <c r="K42" s="281">
        <v>94</v>
      </c>
      <c r="L42" s="280">
        <f t="shared" si="2"/>
        <v>1974</v>
      </c>
      <c r="M42" s="282">
        <f t="shared" si="3"/>
        <v>1.1504559270516719</v>
      </c>
      <c r="N42" s="233">
        <v>15172</v>
      </c>
      <c r="O42" s="230">
        <v>14077</v>
      </c>
      <c r="P42" s="229">
        <v>277</v>
      </c>
      <c r="Q42" s="281">
        <v>292</v>
      </c>
      <c r="R42" s="280">
        <f t="shared" si="4"/>
        <v>29818</v>
      </c>
      <c r="S42" s="232">
        <f t="shared" si="5"/>
        <v>0.004678158156826396</v>
      </c>
      <c r="T42" s="231">
        <v>11260</v>
      </c>
      <c r="U42" s="230">
        <v>10623</v>
      </c>
      <c r="V42" s="229">
        <v>97</v>
      </c>
      <c r="W42" s="281">
        <v>97</v>
      </c>
      <c r="X42" s="280">
        <f t="shared" si="6"/>
        <v>22077</v>
      </c>
      <c r="Y42" s="228">
        <f t="shared" si="7"/>
        <v>0.350636408932373</v>
      </c>
    </row>
    <row r="43" spans="1:25" ht="19.5" customHeight="1" thickBot="1">
      <c r="A43" s="235" t="s">
        <v>56</v>
      </c>
      <c r="B43" s="233">
        <v>89</v>
      </c>
      <c r="C43" s="230">
        <v>30</v>
      </c>
      <c r="D43" s="229">
        <v>0</v>
      </c>
      <c r="E43" s="281">
        <v>15</v>
      </c>
      <c r="F43" s="280">
        <f t="shared" si="0"/>
        <v>134</v>
      </c>
      <c r="G43" s="232">
        <f t="shared" si="1"/>
        <v>0.00020468358819495042</v>
      </c>
      <c r="H43" s="233">
        <v>16</v>
      </c>
      <c r="I43" s="230">
        <v>0</v>
      </c>
      <c r="J43" s="229">
        <v>3</v>
      </c>
      <c r="K43" s="281">
        <v>3</v>
      </c>
      <c r="L43" s="280">
        <f t="shared" si="2"/>
        <v>22</v>
      </c>
      <c r="M43" s="282">
        <f t="shared" si="3"/>
        <v>5.090909090909091</v>
      </c>
      <c r="N43" s="233">
        <v>725</v>
      </c>
      <c r="O43" s="230">
        <v>462</v>
      </c>
      <c r="P43" s="229">
        <v>6</v>
      </c>
      <c r="Q43" s="281">
        <v>21</v>
      </c>
      <c r="R43" s="280">
        <f t="shared" si="4"/>
        <v>1214</v>
      </c>
      <c r="S43" s="232">
        <f t="shared" si="5"/>
        <v>0.0001904649541346584</v>
      </c>
      <c r="T43" s="231">
        <v>758</v>
      </c>
      <c r="U43" s="230">
        <v>203</v>
      </c>
      <c r="V43" s="229">
        <v>5</v>
      </c>
      <c r="W43" s="281">
        <v>3</v>
      </c>
      <c r="X43" s="280">
        <f t="shared" si="6"/>
        <v>969</v>
      </c>
      <c r="Y43" s="228">
        <f t="shared" si="7"/>
        <v>0.25283797729618174</v>
      </c>
    </row>
    <row r="44" spans="1:25" s="220" customFormat="1" ht="19.5" customHeight="1" thickBot="1">
      <c r="A44" s="279" t="s">
        <v>56</v>
      </c>
      <c r="B44" s="276">
        <v>972</v>
      </c>
      <c r="C44" s="275">
        <v>298</v>
      </c>
      <c r="D44" s="274">
        <v>1</v>
      </c>
      <c r="E44" s="273">
        <v>0</v>
      </c>
      <c r="F44" s="272">
        <f t="shared" si="0"/>
        <v>1271</v>
      </c>
      <c r="G44" s="277">
        <f t="shared" si="1"/>
        <v>0.0019414391089237462</v>
      </c>
      <c r="H44" s="276">
        <v>1080</v>
      </c>
      <c r="I44" s="275">
        <v>419</v>
      </c>
      <c r="J44" s="274">
        <v>0</v>
      </c>
      <c r="K44" s="273">
        <v>0</v>
      </c>
      <c r="L44" s="272">
        <f t="shared" si="2"/>
        <v>1499</v>
      </c>
      <c r="M44" s="278">
        <f t="shared" si="3"/>
        <v>-0.15210140093395597</v>
      </c>
      <c r="N44" s="276">
        <v>10361</v>
      </c>
      <c r="O44" s="275">
        <v>1516</v>
      </c>
      <c r="P44" s="274">
        <v>5074</v>
      </c>
      <c r="Q44" s="273">
        <v>4312</v>
      </c>
      <c r="R44" s="272">
        <f t="shared" si="4"/>
        <v>21263</v>
      </c>
      <c r="S44" s="277">
        <f t="shared" si="5"/>
        <v>0.0033359607246830655</v>
      </c>
      <c r="T44" s="276">
        <v>10141</v>
      </c>
      <c r="U44" s="275">
        <v>2635</v>
      </c>
      <c r="V44" s="274">
        <v>1856</v>
      </c>
      <c r="W44" s="273">
        <v>1872</v>
      </c>
      <c r="X44" s="272">
        <f t="shared" si="6"/>
        <v>16504</v>
      </c>
      <c r="Y44" s="271">
        <f t="shared" si="7"/>
        <v>0.28835433834222</v>
      </c>
    </row>
    <row r="45" ht="15" thickTop="1">
      <c r="A45" s="94" t="s">
        <v>43</v>
      </c>
    </row>
    <row r="46" ht="14.25">
      <c r="A46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5:Y65536 M45:M65536 Y3 M3">
    <cfRule type="cellIs" priority="3" dxfId="93" operator="lessThan" stopIfTrue="1">
      <formula>0</formula>
    </cfRule>
  </conditionalFormatting>
  <conditionalFormatting sqref="M9:M44 Y9:Y44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0" zoomScaleNormal="80" zoomScalePageLayoutView="0" workbookViewId="0" topLeftCell="A4">
      <selection activeCell="T61" sqref="T61:W61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3" t="s">
        <v>28</v>
      </c>
      <c r="Y1" s="584"/>
    </row>
    <row r="2" ht="5.25" customHeight="1" thickBot="1"/>
    <row r="3" spans="1:25" ht="24.75" customHeight="1" thickTop="1">
      <c r="A3" s="644" t="s">
        <v>69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5" t="s">
        <v>45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270" customFormat="1" ht="15.75" customHeight="1" thickBot="1" thickTop="1">
      <c r="A5" s="666" t="s">
        <v>68</v>
      </c>
      <c r="B5" s="661" t="s">
        <v>36</v>
      </c>
      <c r="C5" s="662"/>
      <c r="D5" s="662"/>
      <c r="E5" s="662"/>
      <c r="F5" s="662"/>
      <c r="G5" s="662"/>
      <c r="H5" s="662"/>
      <c r="I5" s="662"/>
      <c r="J5" s="663"/>
      <c r="K5" s="663"/>
      <c r="L5" s="663"/>
      <c r="M5" s="664"/>
      <c r="N5" s="661" t="s">
        <v>35</v>
      </c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5"/>
    </row>
    <row r="6" spans="1:25" s="168" customFormat="1" ht="26.25" customHeight="1">
      <c r="A6" s="667"/>
      <c r="B6" s="650" t="s">
        <v>207</v>
      </c>
      <c r="C6" s="651"/>
      <c r="D6" s="651"/>
      <c r="E6" s="651"/>
      <c r="F6" s="651"/>
      <c r="G6" s="647" t="s">
        <v>34</v>
      </c>
      <c r="H6" s="650" t="s">
        <v>208</v>
      </c>
      <c r="I6" s="651"/>
      <c r="J6" s="651"/>
      <c r="K6" s="651"/>
      <c r="L6" s="651"/>
      <c r="M6" s="658" t="s">
        <v>33</v>
      </c>
      <c r="N6" s="650" t="s">
        <v>209</v>
      </c>
      <c r="O6" s="651"/>
      <c r="P6" s="651"/>
      <c r="Q6" s="651"/>
      <c r="R6" s="651"/>
      <c r="S6" s="647" t="s">
        <v>34</v>
      </c>
      <c r="T6" s="650" t="s">
        <v>210</v>
      </c>
      <c r="U6" s="651"/>
      <c r="V6" s="651"/>
      <c r="W6" s="651"/>
      <c r="X6" s="651"/>
      <c r="Y6" s="652" t="s">
        <v>33</v>
      </c>
    </row>
    <row r="7" spans="1:25" s="168" customFormat="1" ht="26.25" customHeight="1">
      <c r="A7" s="668"/>
      <c r="B7" s="639" t="s">
        <v>22</v>
      </c>
      <c r="C7" s="640"/>
      <c r="D7" s="641" t="s">
        <v>21</v>
      </c>
      <c r="E7" s="640"/>
      <c r="F7" s="642" t="s">
        <v>17</v>
      </c>
      <c r="G7" s="648"/>
      <c r="H7" s="639" t="s">
        <v>22</v>
      </c>
      <c r="I7" s="640"/>
      <c r="J7" s="641" t="s">
        <v>21</v>
      </c>
      <c r="K7" s="640"/>
      <c r="L7" s="642" t="s">
        <v>17</v>
      </c>
      <c r="M7" s="659"/>
      <c r="N7" s="639" t="s">
        <v>22</v>
      </c>
      <c r="O7" s="640"/>
      <c r="P7" s="641" t="s">
        <v>21</v>
      </c>
      <c r="Q7" s="640"/>
      <c r="R7" s="642" t="s">
        <v>17</v>
      </c>
      <c r="S7" s="648"/>
      <c r="T7" s="639" t="s">
        <v>22</v>
      </c>
      <c r="U7" s="640"/>
      <c r="V7" s="641" t="s">
        <v>21</v>
      </c>
      <c r="W7" s="640"/>
      <c r="X7" s="642" t="s">
        <v>17</v>
      </c>
      <c r="Y7" s="653"/>
    </row>
    <row r="8" spans="1:25" s="266" customFormat="1" ht="15" thickBot="1">
      <c r="A8" s="669"/>
      <c r="B8" s="269" t="s">
        <v>19</v>
      </c>
      <c r="C8" s="267" t="s">
        <v>18</v>
      </c>
      <c r="D8" s="268" t="s">
        <v>19</v>
      </c>
      <c r="E8" s="267" t="s">
        <v>18</v>
      </c>
      <c r="F8" s="643"/>
      <c r="G8" s="649"/>
      <c r="H8" s="269" t="s">
        <v>19</v>
      </c>
      <c r="I8" s="267" t="s">
        <v>18</v>
      </c>
      <c r="J8" s="268" t="s">
        <v>19</v>
      </c>
      <c r="K8" s="267" t="s">
        <v>18</v>
      </c>
      <c r="L8" s="643"/>
      <c r="M8" s="660"/>
      <c r="N8" s="269" t="s">
        <v>19</v>
      </c>
      <c r="O8" s="267" t="s">
        <v>18</v>
      </c>
      <c r="P8" s="268" t="s">
        <v>19</v>
      </c>
      <c r="Q8" s="267" t="s">
        <v>18</v>
      </c>
      <c r="R8" s="643"/>
      <c r="S8" s="649"/>
      <c r="T8" s="269" t="s">
        <v>19</v>
      </c>
      <c r="U8" s="267" t="s">
        <v>18</v>
      </c>
      <c r="V8" s="268" t="s">
        <v>19</v>
      </c>
      <c r="W8" s="267" t="s">
        <v>18</v>
      </c>
      <c r="X8" s="643"/>
      <c r="Y8" s="654"/>
    </row>
    <row r="9" spans="1:25" s="157" customFormat="1" ht="18" customHeight="1" thickBot="1" thickTop="1">
      <c r="A9" s="309" t="s">
        <v>24</v>
      </c>
      <c r="B9" s="438">
        <f>B10+B24+B38+B45+B53+B61</f>
        <v>318043</v>
      </c>
      <c r="C9" s="439">
        <f>C10+C24+C38+C45+C53+C61</f>
        <v>330555</v>
      </c>
      <c r="D9" s="440">
        <f>D10+D24+D38+D45+D53+D61</f>
        <v>2939</v>
      </c>
      <c r="E9" s="439">
        <f>E10+E24+E38+E45+E53+E61</f>
        <v>3132</v>
      </c>
      <c r="F9" s="440">
        <f aca="true" t="shared" si="0" ref="F9:F40">SUM(B9:E9)</f>
        <v>654669</v>
      </c>
      <c r="G9" s="441">
        <f aca="true" t="shared" si="1" ref="G9:G40">F9/$F$9</f>
        <v>1</v>
      </c>
      <c r="H9" s="438">
        <f>H10+H24+H38+H45+H53+H61</f>
        <v>280771</v>
      </c>
      <c r="I9" s="439">
        <f>I10+I24+I38+I45+I53+I61</f>
        <v>293131</v>
      </c>
      <c r="J9" s="440">
        <f>J10+J24+J38+J45+J53+J61</f>
        <v>2005</v>
      </c>
      <c r="K9" s="439">
        <f>K10+K24+K38+K45+K53+K61</f>
        <v>1816</v>
      </c>
      <c r="L9" s="440">
        <f aca="true" t="shared" si="2" ref="L9:L40">SUM(H9:K9)</f>
        <v>577723</v>
      </c>
      <c r="M9" s="442">
        <f aca="true" t="shared" si="3" ref="M9:M40">IF(ISERROR(F9/L9-1),"         /0",(F9/L9-1))</f>
        <v>0.1331883965152849</v>
      </c>
      <c r="N9" s="438">
        <f>N10+N24+N38+N45+N53+N61</f>
        <v>3213909</v>
      </c>
      <c r="O9" s="439">
        <f>O10+O24+O38+O45+O53+O61</f>
        <v>3112995</v>
      </c>
      <c r="P9" s="440">
        <f>P10+P24+P38+P45+P53+P61</f>
        <v>24424</v>
      </c>
      <c r="Q9" s="439">
        <f>Q10+Q24+Q38+Q45+Q53+Q61</f>
        <v>22548</v>
      </c>
      <c r="R9" s="440">
        <f aca="true" t="shared" si="4" ref="R9:R40">SUM(N9:Q9)</f>
        <v>6373876</v>
      </c>
      <c r="S9" s="441">
        <f aca="true" t="shared" si="5" ref="S9:S40">R9/$R$9</f>
        <v>1</v>
      </c>
      <c r="T9" s="438">
        <f>T10+T24+T38+T45+T53+T61</f>
        <v>2911693</v>
      </c>
      <c r="U9" s="439">
        <f>U10+U24+U38+U45+U53+U61</f>
        <v>2778936</v>
      </c>
      <c r="V9" s="440">
        <f>V10+V24+V38+V45+V53+V61</f>
        <v>25467</v>
      </c>
      <c r="W9" s="439">
        <f>W10+W24+W38+W45+W53+W61</f>
        <v>24296</v>
      </c>
      <c r="X9" s="440">
        <f aca="true" t="shared" si="6" ref="X9:X40">SUM(T9:W9)</f>
        <v>5740392</v>
      </c>
      <c r="Y9" s="442">
        <f>IF(ISERROR(R9/X9-1),"         /0",(R9/X9-1))</f>
        <v>0.11035552972688967</v>
      </c>
    </row>
    <row r="10" spans="1:25" s="283" customFormat="1" ht="19.5" customHeight="1">
      <c r="A10" s="292" t="s">
        <v>61</v>
      </c>
      <c r="B10" s="289">
        <f>SUM(B11:B23)</f>
        <v>97219</v>
      </c>
      <c r="C10" s="288">
        <f>SUM(C11:C23)</f>
        <v>100798</v>
      </c>
      <c r="D10" s="287">
        <f>SUM(D11:D23)</f>
        <v>291</v>
      </c>
      <c r="E10" s="288">
        <f>SUM(E11:E23)</f>
        <v>476</v>
      </c>
      <c r="F10" s="287">
        <f t="shared" si="0"/>
        <v>198784</v>
      </c>
      <c r="G10" s="290">
        <f t="shared" si="1"/>
        <v>0.3036404656398882</v>
      </c>
      <c r="H10" s="289">
        <f>SUM(H11:H23)</f>
        <v>85552</v>
      </c>
      <c r="I10" s="288">
        <f>SUM(I11:I23)</f>
        <v>88734</v>
      </c>
      <c r="J10" s="287">
        <f>SUM(J11:J23)</f>
        <v>160</v>
      </c>
      <c r="K10" s="288">
        <f>SUM(K11:K23)</f>
        <v>143</v>
      </c>
      <c r="L10" s="287">
        <f t="shared" si="2"/>
        <v>174589</v>
      </c>
      <c r="M10" s="291">
        <f t="shared" si="3"/>
        <v>0.13858261402493866</v>
      </c>
      <c r="N10" s="289">
        <f>SUM(N11:N23)</f>
        <v>1003910</v>
      </c>
      <c r="O10" s="288">
        <f>SUM(O11:O23)</f>
        <v>992644</v>
      </c>
      <c r="P10" s="287">
        <f>SUM(P11:P23)</f>
        <v>2487</v>
      </c>
      <c r="Q10" s="288">
        <f>SUM(Q11:Q23)</f>
        <v>2082</v>
      </c>
      <c r="R10" s="287">
        <f t="shared" si="4"/>
        <v>2001123</v>
      </c>
      <c r="S10" s="290">
        <f t="shared" si="5"/>
        <v>0.31395700198748766</v>
      </c>
      <c r="T10" s="289">
        <f>SUM(T11:T23)</f>
        <v>955764</v>
      </c>
      <c r="U10" s="288">
        <f>SUM(U11:U23)</f>
        <v>937157</v>
      </c>
      <c r="V10" s="287">
        <f>SUM(V11:V23)</f>
        <v>1232</v>
      </c>
      <c r="W10" s="288">
        <f>SUM(W11:W23)</f>
        <v>1031</v>
      </c>
      <c r="X10" s="287">
        <f t="shared" si="6"/>
        <v>1895184</v>
      </c>
      <c r="Y10" s="284">
        <f aca="true" t="shared" si="7" ref="Y10:Y40">IF(ISERROR(R10/X10-1),"         /0",IF(R10/X10&gt;5,"  *  ",(R10/X10-1)))</f>
        <v>0.05589905782235394</v>
      </c>
    </row>
    <row r="11" spans="1:25" ht="19.5" customHeight="1">
      <c r="A11" s="235" t="s">
        <v>211</v>
      </c>
      <c r="B11" s="233">
        <v>36736</v>
      </c>
      <c r="C11" s="230">
        <v>36795</v>
      </c>
      <c r="D11" s="229">
        <v>196</v>
      </c>
      <c r="E11" s="230">
        <v>199</v>
      </c>
      <c r="F11" s="229">
        <f t="shared" si="0"/>
        <v>73926</v>
      </c>
      <c r="G11" s="232">
        <f t="shared" si="1"/>
        <v>0.11292118612611869</v>
      </c>
      <c r="H11" s="233">
        <v>36665</v>
      </c>
      <c r="I11" s="230">
        <v>37348</v>
      </c>
      <c r="J11" s="229">
        <v>136</v>
      </c>
      <c r="K11" s="230">
        <v>123</v>
      </c>
      <c r="L11" s="229">
        <f t="shared" si="2"/>
        <v>74272</v>
      </c>
      <c r="M11" s="234">
        <f t="shared" si="3"/>
        <v>-0.004658552348125844</v>
      </c>
      <c r="N11" s="233">
        <v>382459</v>
      </c>
      <c r="O11" s="230">
        <v>368415</v>
      </c>
      <c r="P11" s="229">
        <v>2291</v>
      </c>
      <c r="Q11" s="230">
        <v>1736</v>
      </c>
      <c r="R11" s="229">
        <f t="shared" si="4"/>
        <v>754901</v>
      </c>
      <c r="S11" s="232">
        <f t="shared" si="5"/>
        <v>0.11843672515750228</v>
      </c>
      <c r="T11" s="233">
        <v>386485</v>
      </c>
      <c r="U11" s="230">
        <v>375466</v>
      </c>
      <c r="V11" s="229">
        <v>1098</v>
      </c>
      <c r="W11" s="230">
        <v>894</v>
      </c>
      <c r="X11" s="229">
        <f t="shared" si="6"/>
        <v>763943</v>
      </c>
      <c r="Y11" s="228">
        <f t="shared" si="7"/>
        <v>-0.011835961583521293</v>
      </c>
    </row>
    <row r="12" spans="1:25" ht="19.5" customHeight="1">
      <c r="A12" s="235" t="s">
        <v>234</v>
      </c>
      <c r="B12" s="233">
        <v>16370</v>
      </c>
      <c r="C12" s="230">
        <v>17834</v>
      </c>
      <c r="D12" s="229">
        <v>0</v>
      </c>
      <c r="E12" s="230">
        <v>0</v>
      </c>
      <c r="F12" s="229">
        <f t="shared" si="0"/>
        <v>34204</v>
      </c>
      <c r="G12" s="232">
        <f t="shared" si="1"/>
        <v>0.052246249631493165</v>
      </c>
      <c r="H12" s="233">
        <v>13024</v>
      </c>
      <c r="I12" s="230">
        <v>13905</v>
      </c>
      <c r="J12" s="229"/>
      <c r="K12" s="230"/>
      <c r="L12" s="229">
        <f t="shared" si="2"/>
        <v>26929</v>
      </c>
      <c r="M12" s="234">
        <f t="shared" si="3"/>
        <v>0.27015485164692343</v>
      </c>
      <c r="N12" s="233">
        <v>193846</v>
      </c>
      <c r="O12" s="230">
        <v>200123</v>
      </c>
      <c r="P12" s="229"/>
      <c r="Q12" s="230"/>
      <c r="R12" s="229">
        <f t="shared" si="4"/>
        <v>393969</v>
      </c>
      <c r="S12" s="232">
        <f t="shared" si="5"/>
        <v>0.06180995676727944</v>
      </c>
      <c r="T12" s="233">
        <v>172076</v>
      </c>
      <c r="U12" s="230">
        <v>173637</v>
      </c>
      <c r="V12" s="229"/>
      <c r="W12" s="230"/>
      <c r="X12" s="229">
        <f t="shared" si="6"/>
        <v>345713</v>
      </c>
      <c r="Y12" s="228">
        <f t="shared" si="7"/>
        <v>0.1395839901883933</v>
      </c>
    </row>
    <row r="13" spans="1:25" ht="19.5" customHeight="1">
      <c r="A13" s="235" t="s">
        <v>235</v>
      </c>
      <c r="B13" s="233">
        <v>12306</v>
      </c>
      <c r="C13" s="230">
        <v>12481</v>
      </c>
      <c r="D13" s="229">
        <v>0</v>
      </c>
      <c r="E13" s="230">
        <v>0</v>
      </c>
      <c r="F13" s="229">
        <f>SUM(B13:E13)</f>
        <v>24787</v>
      </c>
      <c r="G13" s="232">
        <f>F13/$F$9</f>
        <v>0.037861881347673404</v>
      </c>
      <c r="H13" s="233">
        <v>8847</v>
      </c>
      <c r="I13" s="230">
        <v>8345</v>
      </c>
      <c r="J13" s="229"/>
      <c r="K13" s="230"/>
      <c r="L13" s="229">
        <f>SUM(H13:K13)</f>
        <v>17192</v>
      </c>
      <c r="M13" s="234">
        <f>IF(ISERROR(F13/L13-1),"         /0",(F13/L13-1))</f>
        <v>0.4417752442996743</v>
      </c>
      <c r="N13" s="233">
        <v>108432</v>
      </c>
      <c r="O13" s="230">
        <v>105831</v>
      </c>
      <c r="P13" s="229"/>
      <c r="Q13" s="230"/>
      <c r="R13" s="229">
        <f>SUM(N13:Q13)</f>
        <v>214263</v>
      </c>
      <c r="S13" s="232">
        <f>R13/$R$9</f>
        <v>0.03361580928151097</v>
      </c>
      <c r="T13" s="233">
        <v>102511</v>
      </c>
      <c r="U13" s="230">
        <v>96166</v>
      </c>
      <c r="V13" s="229"/>
      <c r="W13" s="230"/>
      <c r="X13" s="229">
        <f>SUM(T13:W13)</f>
        <v>198677</v>
      </c>
      <c r="Y13" s="228">
        <f>IF(ISERROR(R13/X13-1),"         /0",IF(R13/X13&gt;5,"  *  ",(R13/X13-1)))</f>
        <v>0.07844893973635592</v>
      </c>
    </row>
    <row r="14" spans="1:25" ht="19.5" customHeight="1">
      <c r="A14" s="235" t="s">
        <v>238</v>
      </c>
      <c r="B14" s="233">
        <v>9353</v>
      </c>
      <c r="C14" s="230">
        <v>10314</v>
      </c>
      <c r="D14" s="229">
        <v>0</v>
      </c>
      <c r="E14" s="230">
        <v>0</v>
      </c>
      <c r="F14" s="229">
        <f t="shared" si="0"/>
        <v>19667</v>
      </c>
      <c r="G14" s="232">
        <f t="shared" si="1"/>
        <v>0.030041135291269328</v>
      </c>
      <c r="H14" s="233"/>
      <c r="I14" s="230"/>
      <c r="J14" s="229"/>
      <c r="K14" s="230"/>
      <c r="L14" s="229">
        <f t="shared" si="2"/>
        <v>0</v>
      </c>
      <c r="M14" s="234" t="str">
        <f t="shared" si="3"/>
        <v>         /0</v>
      </c>
      <c r="N14" s="233">
        <v>77204</v>
      </c>
      <c r="O14" s="230">
        <v>81661</v>
      </c>
      <c r="P14" s="229"/>
      <c r="Q14" s="230"/>
      <c r="R14" s="229">
        <f t="shared" si="4"/>
        <v>158865</v>
      </c>
      <c r="S14" s="232">
        <f t="shared" si="5"/>
        <v>0.02492439451285215</v>
      </c>
      <c r="T14" s="233"/>
      <c r="U14" s="230"/>
      <c r="V14" s="229"/>
      <c r="W14" s="230"/>
      <c r="X14" s="229">
        <f t="shared" si="6"/>
        <v>0</v>
      </c>
      <c r="Y14" s="228" t="str">
        <f t="shared" si="7"/>
        <v>         /0</v>
      </c>
    </row>
    <row r="15" spans="1:25" ht="19.5" customHeight="1">
      <c r="A15" s="235" t="s">
        <v>240</v>
      </c>
      <c r="B15" s="233">
        <v>7818</v>
      </c>
      <c r="C15" s="230">
        <v>7730</v>
      </c>
      <c r="D15" s="229">
        <v>0</v>
      </c>
      <c r="E15" s="230">
        <v>0</v>
      </c>
      <c r="F15" s="229">
        <f>SUM(B15:E15)</f>
        <v>15548</v>
      </c>
      <c r="G15" s="232">
        <f>F15/$F$9</f>
        <v>0.023749406188470816</v>
      </c>
      <c r="H15" s="233">
        <v>3797</v>
      </c>
      <c r="I15" s="230">
        <v>4025</v>
      </c>
      <c r="J15" s="229"/>
      <c r="K15" s="230"/>
      <c r="L15" s="229">
        <f>SUM(H15:K15)</f>
        <v>7822</v>
      </c>
      <c r="M15" s="234">
        <f>IF(ISERROR(F15/L15-1),"         /0",(F15/L15-1))</f>
        <v>0.9877269240603426</v>
      </c>
      <c r="N15" s="233">
        <v>64105</v>
      </c>
      <c r="O15" s="230">
        <v>62291</v>
      </c>
      <c r="P15" s="229"/>
      <c r="Q15" s="230"/>
      <c r="R15" s="229">
        <f>SUM(N15:Q15)</f>
        <v>126396</v>
      </c>
      <c r="S15" s="232">
        <f>R15/$R$9</f>
        <v>0.019830319886988704</v>
      </c>
      <c r="T15" s="233">
        <v>37157</v>
      </c>
      <c r="U15" s="230">
        <v>36801</v>
      </c>
      <c r="V15" s="229"/>
      <c r="W15" s="230"/>
      <c r="X15" s="229">
        <f>SUM(T15:W15)</f>
        <v>73958</v>
      </c>
      <c r="Y15" s="228">
        <f>IF(ISERROR(R15/X15-1),"         /0",IF(R15/X15&gt;5,"  *  ",(R15/X15-1)))</f>
        <v>0.7090240406717325</v>
      </c>
    </row>
    <row r="16" spans="1:25" ht="19.5" customHeight="1">
      <c r="A16" s="235" t="s">
        <v>243</v>
      </c>
      <c r="B16" s="233">
        <v>5765</v>
      </c>
      <c r="C16" s="230">
        <v>6295</v>
      </c>
      <c r="D16" s="229">
        <v>0</v>
      </c>
      <c r="E16" s="230">
        <v>0</v>
      </c>
      <c r="F16" s="229">
        <f>SUM(B16:E16)</f>
        <v>12060</v>
      </c>
      <c r="G16" s="232">
        <f>F16/$F$9</f>
        <v>0.018421522937545537</v>
      </c>
      <c r="H16" s="233">
        <v>6023</v>
      </c>
      <c r="I16" s="230">
        <v>6601</v>
      </c>
      <c r="J16" s="229"/>
      <c r="K16" s="230"/>
      <c r="L16" s="229">
        <f>SUM(H16:K16)</f>
        <v>12624</v>
      </c>
      <c r="M16" s="234">
        <f>IF(ISERROR(F16/L16-1),"         /0",(F16/L16-1))</f>
        <v>-0.04467680608365021</v>
      </c>
      <c r="N16" s="233">
        <v>61769</v>
      </c>
      <c r="O16" s="230">
        <v>64007</v>
      </c>
      <c r="P16" s="229"/>
      <c r="Q16" s="230"/>
      <c r="R16" s="229">
        <f>SUM(N16:Q16)</f>
        <v>125776</v>
      </c>
      <c r="S16" s="232">
        <f>R16/$R$9</f>
        <v>0.01973304783462998</v>
      </c>
      <c r="T16" s="233">
        <v>61823</v>
      </c>
      <c r="U16" s="230">
        <v>63428</v>
      </c>
      <c r="V16" s="229"/>
      <c r="W16" s="230"/>
      <c r="X16" s="229">
        <f>SUM(T16:W16)</f>
        <v>125251</v>
      </c>
      <c r="Y16" s="228">
        <f>IF(ISERROR(R16/X16-1),"         /0",IF(R16/X16&gt;5,"  *  ",(R16/X16-1)))</f>
        <v>0.004191583300732216</v>
      </c>
    </row>
    <row r="17" spans="1:25" ht="19.5" customHeight="1">
      <c r="A17" s="235" t="s">
        <v>212</v>
      </c>
      <c r="B17" s="233">
        <v>3436</v>
      </c>
      <c r="C17" s="230">
        <v>3829</v>
      </c>
      <c r="D17" s="229">
        <v>0</v>
      </c>
      <c r="E17" s="230">
        <v>0</v>
      </c>
      <c r="F17" s="229">
        <f>SUM(B17:E17)</f>
        <v>7265</v>
      </c>
      <c r="G17" s="232">
        <f>F17/$F$9</f>
        <v>0.011097210956987425</v>
      </c>
      <c r="H17" s="233">
        <v>2008</v>
      </c>
      <c r="I17" s="230">
        <v>2229</v>
      </c>
      <c r="J17" s="229"/>
      <c r="K17" s="230"/>
      <c r="L17" s="229">
        <f>SUM(H17:K17)</f>
        <v>4237</v>
      </c>
      <c r="M17" s="234">
        <f>IF(ISERROR(F17/L17-1),"         /0",(F17/L17-1))</f>
        <v>0.7146565966485721</v>
      </c>
      <c r="N17" s="233">
        <v>27191</v>
      </c>
      <c r="O17" s="230">
        <v>27973</v>
      </c>
      <c r="P17" s="229"/>
      <c r="Q17" s="230"/>
      <c r="R17" s="229">
        <f>SUM(N17:Q17)</f>
        <v>55164</v>
      </c>
      <c r="S17" s="232">
        <f>R17/$R$9</f>
        <v>0.008654702413413753</v>
      </c>
      <c r="T17" s="233">
        <v>38578</v>
      </c>
      <c r="U17" s="230">
        <v>36626</v>
      </c>
      <c r="V17" s="229"/>
      <c r="W17" s="230"/>
      <c r="X17" s="229">
        <f>SUM(T17:W17)</f>
        <v>75204</v>
      </c>
      <c r="Y17" s="228">
        <f>IF(ISERROR(R17/X17-1),"         /0",IF(R17/X17&gt;5,"  *  ",(R17/X17-1)))</f>
        <v>-0.2664751874900271</v>
      </c>
    </row>
    <row r="18" spans="1:25" ht="19.5" customHeight="1">
      <c r="A18" s="235" t="s">
        <v>250</v>
      </c>
      <c r="B18" s="233">
        <v>2551</v>
      </c>
      <c r="C18" s="230">
        <v>2859</v>
      </c>
      <c r="D18" s="229">
        <v>0</v>
      </c>
      <c r="E18" s="230">
        <v>0</v>
      </c>
      <c r="F18" s="229">
        <f>SUM(B18:E18)</f>
        <v>5410</v>
      </c>
      <c r="G18" s="232">
        <f>F18/$F$9</f>
        <v>0.008263718001005088</v>
      </c>
      <c r="H18" s="233">
        <v>2109</v>
      </c>
      <c r="I18" s="230">
        <v>2217</v>
      </c>
      <c r="J18" s="229"/>
      <c r="K18" s="230"/>
      <c r="L18" s="229">
        <f>SUM(H18:K18)</f>
        <v>4326</v>
      </c>
      <c r="M18" s="234">
        <f>IF(ISERROR(F18/L18-1),"         /0",(F18/L18-1))</f>
        <v>0.250577901063338</v>
      </c>
      <c r="N18" s="233">
        <v>35885</v>
      </c>
      <c r="O18" s="230">
        <v>30512</v>
      </c>
      <c r="P18" s="229"/>
      <c r="Q18" s="230"/>
      <c r="R18" s="229">
        <f>SUM(N18:Q18)</f>
        <v>66397</v>
      </c>
      <c r="S18" s="232">
        <f>R18/$R$9</f>
        <v>0.010417052355583949</v>
      </c>
      <c r="T18" s="233">
        <v>28797</v>
      </c>
      <c r="U18" s="230">
        <v>24337</v>
      </c>
      <c r="V18" s="229"/>
      <c r="W18" s="230"/>
      <c r="X18" s="229">
        <f>SUM(T18:W18)</f>
        <v>53134</v>
      </c>
      <c r="Y18" s="228">
        <f>IF(ISERROR(R18/X18-1),"         /0",IF(R18/X18&gt;5,"  *  ",(R18/X18-1)))</f>
        <v>0.24961418300899618</v>
      </c>
    </row>
    <row r="19" spans="1:25" ht="19.5" customHeight="1">
      <c r="A19" s="235" t="s">
        <v>396</v>
      </c>
      <c r="B19" s="233">
        <v>1113</v>
      </c>
      <c r="C19" s="230">
        <v>1290</v>
      </c>
      <c r="D19" s="229">
        <v>92</v>
      </c>
      <c r="E19" s="230">
        <v>265</v>
      </c>
      <c r="F19" s="229">
        <f t="shared" si="0"/>
        <v>2760</v>
      </c>
      <c r="G19" s="232">
        <f t="shared" si="1"/>
        <v>0.004215870921030322</v>
      </c>
      <c r="H19" s="233"/>
      <c r="I19" s="230"/>
      <c r="J19" s="229"/>
      <c r="K19" s="230"/>
      <c r="L19" s="229">
        <f t="shared" si="2"/>
        <v>0</v>
      </c>
      <c r="M19" s="234" t="str">
        <f t="shared" si="3"/>
        <v>         /0</v>
      </c>
      <c r="N19" s="233">
        <v>4880</v>
      </c>
      <c r="O19" s="230">
        <v>5749</v>
      </c>
      <c r="P19" s="229">
        <v>92</v>
      </c>
      <c r="Q19" s="230">
        <v>265</v>
      </c>
      <c r="R19" s="229">
        <f t="shared" si="4"/>
        <v>10986</v>
      </c>
      <c r="S19" s="232">
        <f t="shared" si="5"/>
        <v>0.0017235980116337374</v>
      </c>
      <c r="T19" s="233"/>
      <c r="U19" s="230"/>
      <c r="V19" s="229"/>
      <c r="W19" s="230"/>
      <c r="X19" s="229">
        <f t="shared" si="6"/>
        <v>0</v>
      </c>
      <c r="Y19" s="228" t="str">
        <f t="shared" si="7"/>
        <v>         /0</v>
      </c>
    </row>
    <row r="20" spans="1:25" ht="19.5" customHeight="1">
      <c r="A20" s="235" t="s">
        <v>242</v>
      </c>
      <c r="B20" s="233">
        <v>819</v>
      </c>
      <c r="C20" s="230">
        <v>744</v>
      </c>
      <c r="D20" s="229">
        <v>0</v>
      </c>
      <c r="E20" s="230">
        <v>2</v>
      </c>
      <c r="F20" s="229">
        <f>SUM(B20:E20)</f>
        <v>1565</v>
      </c>
      <c r="G20" s="232">
        <f>F20/$F$9</f>
        <v>0.002390521011381324</v>
      </c>
      <c r="H20" s="233">
        <v>1342</v>
      </c>
      <c r="I20" s="230">
        <v>1517</v>
      </c>
      <c r="J20" s="229"/>
      <c r="K20" s="230"/>
      <c r="L20" s="229">
        <f>SUM(H20:K20)</f>
        <v>2859</v>
      </c>
      <c r="M20" s="234">
        <f>IF(ISERROR(F20/L20-1),"         /0",(F20/L20-1))</f>
        <v>-0.45260580622595314</v>
      </c>
      <c r="N20" s="233">
        <v>4919</v>
      </c>
      <c r="O20" s="230">
        <v>4434</v>
      </c>
      <c r="P20" s="229"/>
      <c r="Q20" s="230">
        <v>2</v>
      </c>
      <c r="R20" s="229">
        <f>SUM(N20:Q20)</f>
        <v>9355</v>
      </c>
      <c r="S20" s="232">
        <f>R20/$R$9</f>
        <v>0.0014677097577674872</v>
      </c>
      <c r="T20" s="233">
        <v>7479</v>
      </c>
      <c r="U20" s="230">
        <v>6519</v>
      </c>
      <c r="V20" s="229"/>
      <c r="W20" s="230"/>
      <c r="X20" s="229">
        <f>SUM(T20:W20)</f>
        <v>13998</v>
      </c>
      <c r="Y20" s="228">
        <f>IF(ISERROR(R20/X20-1),"         /0",IF(R20/X20&gt;5,"  *  ",(R20/X20-1)))</f>
        <v>-0.33169024146306614</v>
      </c>
    </row>
    <row r="21" spans="1:25" ht="19.5" customHeight="1">
      <c r="A21" s="235" t="s">
        <v>246</v>
      </c>
      <c r="B21" s="233">
        <v>694</v>
      </c>
      <c r="C21" s="230">
        <v>620</v>
      </c>
      <c r="D21" s="229">
        <v>0</v>
      </c>
      <c r="E21" s="230">
        <v>0</v>
      </c>
      <c r="F21" s="229">
        <f t="shared" si="0"/>
        <v>1314</v>
      </c>
      <c r="G21" s="232">
        <f t="shared" si="1"/>
        <v>0.002007121155881827</v>
      </c>
      <c r="H21" s="233">
        <v>265</v>
      </c>
      <c r="I21" s="230">
        <v>643</v>
      </c>
      <c r="J21" s="229"/>
      <c r="K21" s="230"/>
      <c r="L21" s="229">
        <f t="shared" si="2"/>
        <v>908</v>
      </c>
      <c r="M21" s="234">
        <f t="shared" si="3"/>
        <v>0.447136563876652</v>
      </c>
      <c r="N21" s="233">
        <v>7482</v>
      </c>
      <c r="O21" s="230">
        <v>7699</v>
      </c>
      <c r="P21" s="229"/>
      <c r="Q21" s="230"/>
      <c r="R21" s="229">
        <f t="shared" si="4"/>
        <v>15181</v>
      </c>
      <c r="S21" s="232">
        <f t="shared" si="5"/>
        <v>0.002381753269125411</v>
      </c>
      <c r="T21" s="233">
        <v>9077</v>
      </c>
      <c r="U21" s="230">
        <v>8522</v>
      </c>
      <c r="V21" s="229"/>
      <c r="W21" s="230"/>
      <c r="X21" s="229">
        <f t="shared" si="6"/>
        <v>17599</v>
      </c>
      <c r="Y21" s="228">
        <f t="shared" si="7"/>
        <v>-0.13739417012330246</v>
      </c>
    </row>
    <row r="22" spans="1:25" ht="19.5" customHeight="1">
      <c r="A22" s="235" t="s">
        <v>247</v>
      </c>
      <c r="B22" s="233">
        <v>252</v>
      </c>
      <c r="C22" s="230">
        <v>0</v>
      </c>
      <c r="D22" s="229">
        <v>0</v>
      </c>
      <c r="E22" s="230">
        <v>0</v>
      </c>
      <c r="F22" s="229">
        <f t="shared" si="0"/>
        <v>252</v>
      </c>
      <c r="G22" s="232">
        <f t="shared" si="1"/>
        <v>0.00038492734496363814</v>
      </c>
      <c r="H22" s="233">
        <v>267</v>
      </c>
      <c r="I22" s="230"/>
      <c r="J22" s="229"/>
      <c r="K22" s="230"/>
      <c r="L22" s="229">
        <f t="shared" si="2"/>
        <v>267</v>
      </c>
      <c r="M22" s="234">
        <f t="shared" si="3"/>
        <v>-0.0561797752808989</v>
      </c>
      <c r="N22" s="233">
        <v>3016</v>
      </c>
      <c r="O22" s="230"/>
      <c r="P22" s="229"/>
      <c r="Q22" s="230"/>
      <c r="R22" s="229">
        <f t="shared" si="4"/>
        <v>3016</v>
      </c>
      <c r="S22" s="232">
        <f t="shared" si="5"/>
        <v>0.0004731814676030723</v>
      </c>
      <c r="T22" s="233">
        <v>2904</v>
      </c>
      <c r="U22" s="230"/>
      <c r="V22" s="229"/>
      <c r="W22" s="230"/>
      <c r="X22" s="229">
        <f t="shared" si="6"/>
        <v>2904</v>
      </c>
      <c r="Y22" s="228">
        <f t="shared" si="7"/>
        <v>0.038567493112947604</v>
      </c>
    </row>
    <row r="23" spans="1:25" ht="19.5" customHeight="1" thickBot="1">
      <c r="A23" s="235" t="s">
        <v>225</v>
      </c>
      <c r="B23" s="233">
        <v>6</v>
      </c>
      <c r="C23" s="230">
        <v>7</v>
      </c>
      <c r="D23" s="229">
        <v>3</v>
      </c>
      <c r="E23" s="230">
        <v>10</v>
      </c>
      <c r="F23" s="229">
        <f t="shared" si="0"/>
        <v>26</v>
      </c>
      <c r="G23" s="232">
        <f t="shared" si="1"/>
        <v>3.971472606767695E-05</v>
      </c>
      <c r="H23" s="233">
        <v>11205</v>
      </c>
      <c r="I23" s="230">
        <v>11904</v>
      </c>
      <c r="J23" s="229">
        <v>24</v>
      </c>
      <c r="K23" s="230">
        <v>20</v>
      </c>
      <c r="L23" s="229">
        <f t="shared" si="2"/>
        <v>23153</v>
      </c>
      <c r="M23" s="234">
        <f t="shared" si="3"/>
        <v>-0.9988770353733858</v>
      </c>
      <c r="N23" s="233">
        <v>32722</v>
      </c>
      <c r="O23" s="230">
        <v>33949</v>
      </c>
      <c r="P23" s="229">
        <v>104</v>
      </c>
      <c r="Q23" s="230">
        <v>79</v>
      </c>
      <c r="R23" s="229">
        <f t="shared" si="4"/>
        <v>66854</v>
      </c>
      <c r="S23" s="232">
        <f t="shared" si="5"/>
        <v>0.01048875127159675</v>
      </c>
      <c r="T23" s="233">
        <v>108877</v>
      </c>
      <c r="U23" s="230">
        <v>115655</v>
      </c>
      <c r="V23" s="229">
        <v>134</v>
      </c>
      <c r="W23" s="230">
        <v>137</v>
      </c>
      <c r="X23" s="229">
        <f t="shared" si="6"/>
        <v>224803</v>
      </c>
      <c r="Y23" s="228">
        <f t="shared" si="7"/>
        <v>-0.7026107302838485</v>
      </c>
    </row>
    <row r="24" spans="1:25" s="283" customFormat="1" ht="19.5" customHeight="1">
      <c r="A24" s="292" t="s">
        <v>60</v>
      </c>
      <c r="B24" s="289">
        <f>SUM(B25:B37)</f>
        <v>93638</v>
      </c>
      <c r="C24" s="288">
        <f>SUM(C25:C37)</f>
        <v>94163</v>
      </c>
      <c r="D24" s="287">
        <f>SUM(D25:D37)</f>
        <v>23</v>
      </c>
      <c r="E24" s="288">
        <f>SUM(E25:E37)</f>
        <v>15</v>
      </c>
      <c r="F24" s="287">
        <f t="shared" si="0"/>
        <v>187839</v>
      </c>
      <c r="G24" s="290">
        <f t="shared" si="1"/>
        <v>0.2869220934548604</v>
      </c>
      <c r="H24" s="289">
        <f>SUM(H25:H37)</f>
        <v>80666</v>
      </c>
      <c r="I24" s="288">
        <f>SUM(I25:I37)</f>
        <v>81223</v>
      </c>
      <c r="J24" s="287">
        <f>SUM(J25:J37)</f>
        <v>247</v>
      </c>
      <c r="K24" s="288">
        <f>SUM(K25:K37)</f>
        <v>153</v>
      </c>
      <c r="L24" s="287">
        <f t="shared" si="2"/>
        <v>162289</v>
      </c>
      <c r="M24" s="291">
        <f t="shared" si="3"/>
        <v>0.1574351927733857</v>
      </c>
      <c r="N24" s="289">
        <f>SUM(N25:N37)</f>
        <v>894675</v>
      </c>
      <c r="O24" s="288">
        <f>SUM(O25:O37)</f>
        <v>875236</v>
      </c>
      <c r="P24" s="287">
        <f>SUM(P25:P37)</f>
        <v>2480</v>
      </c>
      <c r="Q24" s="288">
        <f>SUM(Q25:Q37)</f>
        <v>2209</v>
      </c>
      <c r="R24" s="287">
        <f t="shared" si="4"/>
        <v>1774600</v>
      </c>
      <c r="S24" s="290">
        <f t="shared" si="5"/>
        <v>0.2784177163157865</v>
      </c>
      <c r="T24" s="289">
        <f>SUM(T25:T37)</f>
        <v>798202</v>
      </c>
      <c r="U24" s="288">
        <f>SUM(U25:U37)</f>
        <v>788241</v>
      </c>
      <c r="V24" s="287">
        <f>SUM(V25:V37)</f>
        <v>7870</v>
      </c>
      <c r="W24" s="288">
        <f>SUM(W25:W37)</f>
        <v>7283</v>
      </c>
      <c r="X24" s="287">
        <f t="shared" si="6"/>
        <v>1601596</v>
      </c>
      <c r="Y24" s="284">
        <f t="shared" si="7"/>
        <v>0.10801975029907673</v>
      </c>
    </row>
    <row r="25" spans="1:25" ht="19.5" customHeight="1">
      <c r="A25" s="250" t="s">
        <v>211</v>
      </c>
      <c r="B25" s="247">
        <v>34187</v>
      </c>
      <c r="C25" s="245">
        <v>34373</v>
      </c>
      <c r="D25" s="246">
        <v>13</v>
      </c>
      <c r="E25" s="245">
        <v>11</v>
      </c>
      <c r="F25" s="246">
        <f t="shared" si="0"/>
        <v>68584</v>
      </c>
      <c r="G25" s="248">
        <f t="shared" si="1"/>
        <v>0.10476133740867523</v>
      </c>
      <c r="H25" s="247">
        <v>30461</v>
      </c>
      <c r="I25" s="245">
        <v>30616</v>
      </c>
      <c r="J25" s="246">
        <v>22</v>
      </c>
      <c r="K25" s="245"/>
      <c r="L25" s="246">
        <f t="shared" si="2"/>
        <v>61099</v>
      </c>
      <c r="M25" s="249">
        <f t="shared" si="3"/>
        <v>0.12250609666279311</v>
      </c>
      <c r="N25" s="247">
        <v>346614</v>
      </c>
      <c r="O25" s="245">
        <v>340516</v>
      </c>
      <c r="P25" s="246">
        <v>838</v>
      </c>
      <c r="Q25" s="245">
        <v>494</v>
      </c>
      <c r="R25" s="246">
        <f t="shared" si="4"/>
        <v>688462</v>
      </c>
      <c r="S25" s="248">
        <f t="shared" si="5"/>
        <v>0.10801308340482306</v>
      </c>
      <c r="T25" s="247">
        <v>296293</v>
      </c>
      <c r="U25" s="245">
        <v>291465</v>
      </c>
      <c r="V25" s="246">
        <v>575</v>
      </c>
      <c r="W25" s="245">
        <v>221</v>
      </c>
      <c r="X25" s="246">
        <f t="shared" si="6"/>
        <v>588554</v>
      </c>
      <c r="Y25" s="244">
        <f t="shared" si="7"/>
        <v>0.16975162856764214</v>
      </c>
    </row>
    <row r="26" spans="1:25" ht="19.5" customHeight="1">
      <c r="A26" s="250" t="s">
        <v>233</v>
      </c>
      <c r="B26" s="247">
        <v>19407</v>
      </c>
      <c r="C26" s="245">
        <v>19344</v>
      </c>
      <c r="D26" s="246">
        <v>0</v>
      </c>
      <c r="E26" s="245">
        <v>0</v>
      </c>
      <c r="F26" s="246">
        <f t="shared" si="0"/>
        <v>38751</v>
      </c>
      <c r="G26" s="248">
        <f t="shared" si="1"/>
        <v>0.05919174422494421</v>
      </c>
      <c r="H26" s="247">
        <v>11552</v>
      </c>
      <c r="I26" s="245">
        <v>11419</v>
      </c>
      <c r="J26" s="246"/>
      <c r="K26" s="245"/>
      <c r="L26" s="246">
        <f t="shared" si="2"/>
        <v>22971</v>
      </c>
      <c r="M26" s="249">
        <f t="shared" si="3"/>
        <v>0.6869531147969179</v>
      </c>
      <c r="N26" s="247">
        <v>182997</v>
      </c>
      <c r="O26" s="245">
        <v>178228</v>
      </c>
      <c r="P26" s="246"/>
      <c r="Q26" s="245"/>
      <c r="R26" s="246">
        <f t="shared" si="4"/>
        <v>361225</v>
      </c>
      <c r="S26" s="248">
        <f t="shared" si="5"/>
        <v>0.05667273727948269</v>
      </c>
      <c r="T26" s="247">
        <v>124191</v>
      </c>
      <c r="U26" s="245">
        <v>122928</v>
      </c>
      <c r="V26" s="246">
        <v>687</v>
      </c>
      <c r="W26" s="245">
        <v>596</v>
      </c>
      <c r="X26" s="246">
        <f t="shared" si="6"/>
        <v>248402</v>
      </c>
      <c r="Y26" s="244">
        <f t="shared" si="7"/>
        <v>0.4541952158195184</v>
      </c>
    </row>
    <row r="27" spans="1:25" ht="19.5" customHeight="1">
      <c r="A27" s="250" t="s">
        <v>237</v>
      </c>
      <c r="B27" s="247">
        <v>10387</v>
      </c>
      <c r="C27" s="245">
        <v>10221</v>
      </c>
      <c r="D27" s="246">
        <v>0</v>
      </c>
      <c r="E27" s="245">
        <v>0</v>
      </c>
      <c r="F27" s="246">
        <f t="shared" si="0"/>
        <v>20608</v>
      </c>
      <c r="G27" s="248">
        <f t="shared" si="1"/>
        <v>0.03147850287702641</v>
      </c>
      <c r="H27" s="247">
        <v>9860</v>
      </c>
      <c r="I27" s="245">
        <v>9712</v>
      </c>
      <c r="J27" s="246"/>
      <c r="K27" s="245"/>
      <c r="L27" s="246">
        <f t="shared" si="2"/>
        <v>19572</v>
      </c>
      <c r="M27" s="249">
        <f t="shared" si="3"/>
        <v>0.05293276108726763</v>
      </c>
      <c r="N27" s="247">
        <v>77632</v>
      </c>
      <c r="O27" s="245">
        <v>77923</v>
      </c>
      <c r="P27" s="246">
        <v>643</v>
      </c>
      <c r="Q27" s="245">
        <v>507</v>
      </c>
      <c r="R27" s="246">
        <f t="shared" si="4"/>
        <v>156705</v>
      </c>
      <c r="S27" s="248">
        <f t="shared" si="5"/>
        <v>0.024585511233666923</v>
      </c>
      <c r="T27" s="247">
        <v>100120</v>
      </c>
      <c r="U27" s="245">
        <v>96565</v>
      </c>
      <c r="V27" s="246"/>
      <c r="W27" s="245"/>
      <c r="X27" s="246">
        <f t="shared" si="6"/>
        <v>196685</v>
      </c>
      <c r="Y27" s="244">
        <f t="shared" si="7"/>
        <v>-0.2032691867707248</v>
      </c>
    </row>
    <row r="28" spans="1:25" ht="19.5" customHeight="1">
      <c r="A28" s="250" t="s">
        <v>239</v>
      </c>
      <c r="B28" s="247">
        <v>9259</v>
      </c>
      <c r="C28" s="245">
        <v>8216</v>
      </c>
      <c r="D28" s="246">
        <v>0</v>
      </c>
      <c r="E28" s="245">
        <v>0</v>
      </c>
      <c r="F28" s="246">
        <f>SUM(B28:E28)</f>
        <v>17475</v>
      </c>
      <c r="G28" s="248">
        <f>F28/$F$9</f>
        <v>0.026692878385871335</v>
      </c>
      <c r="H28" s="247">
        <v>9809</v>
      </c>
      <c r="I28" s="245">
        <v>9157</v>
      </c>
      <c r="J28" s="246"/>
      <c r="K28" s="245"/>
      <c r="L28" s="246">
        <f>SUM(H28:K28)</f>
        <v>18966</v>
      </c>
      <c r="M28" s="249">
        <f>IF(ISERROR(F28/L28-1),"         /0",(F28/L28-1))</f>
        <v>-0.07861436254349885</v>
      </c>
      <c r="N28" s="247">
        <v>92111</v>
      </c>
      <c r="O28" s="245">
        <v>81809</v>
      </c>
      <c r="P28" s="246"/>
      <c r="Q28" s="245"/>
      <c r="R28" s="246">
        <f>SUM(N28:Q28)</f>
        <v>173920</v>
      </c>
      <c r="S28" s="248">
        <f>R28/$R$9</f>
        <v>0.027286379590691755</v>
      </c>
      <c r="T28" s="247">
        <v>88250</v>
      </c>
      <c r="U28" s="245">
        <v>85435</v>
      </c>
      <c r="V28" s="246"/>
      <c r="W28" s="245"/>
      <c r="X28" s="246">
        <f>SUM(T28:W28)</f>
        <v>173685</v>
      </c>
      <c r="Y28" s="244">
        <f>IF(ISERROR(R28/X28-1),"         /0",IF(R28/X28&gt;5,"  *  ",(R28/X28-1)))</f>
        <v>0.00135302415292049</v>
      </c>
    </row>
    <row r="29" spans="1:25" ht="19.5" customHeight="1">
      <c r="A29" s="250" t="s">
        <v>245</v>
      </c>
      <c r="B29" s="247">
        <v>5169</v>
      </c>
      <c r="C29" s="245">
        <v>5661</v>
      </c>
      <c r="D29" s="246">
        <v>0</v>
      </c>
      <c r="E29" s="245">
        <v>0</v>
      </c>
      <c r="F29" s="246">
        <f t="shared" si="0"/>
        <v>10830</v>
      </c>
      <c r="G29" s="248">
        <f t="shared" si="1"/>
        <v>0.016542710896651592</v>
      </c>
      <c r="H29" s="247">
        <v>3197</v>
      </c>
      <c r="I29" s="245">
        <v>3664</v>
      </c>
      <c r="J29" s="246"/>
      <c r="K29" s="245"/>
      <c r="L29" s="246">
        <f t="shared" si="2"/>
        <v>6861</v>
      </c>
      <c r="M29" s="249">
        <f t="shared" si="3"/>
        <v>0.5784871010056842</v>
      </c>
      <c r="N29" s="247">
        <v>46656</v>
      </c>
      <c r="O29" s="245">
        <v>44972</v>
      </c>
      <c r="P29" s="246"/>
      <c r="Q29" s="245"/>
      <c r="R29" s="246">
        <f t="shared" si="4"/>
        <v>91628</v>
      </c>
      <c r="S29" s="248">
        <f t="shared" si="5"/>
        <v>0.014375554215362834</v>
      </c>
      <c r="T29" s="247">
        <v>33723</v>
      </c>
      <c r="U29" s="245">
        <v>33029</v>
      </c>
      <c r="V29" s="246"/>
      <c r="W29" s="245"/>
      <c r="X29" s="246">
        <f t="shared" si="6"/>
        <v>66752</v>
      </c>
      <c r="Y29" s="244">
        <f t="shared" si="7"/>
        <v>0.3726629913710451</v>
      </c>
    </row>
    <row r="30" spans="1:25" ht="19.5" customHeight="1">
      <c r="A30" s="250" t="s">
        <v>213</v>
      </c>
      <c r="B30" s="247">
        <v>4155</v>
      </c>
      <c r="C30" s="245">
        <v>3637</v>
      </c>
      <c r="D30" s="246">
        <v>0</v>
      </c>
      <c r="E30" s="245">
        <v>0</v>
      </c>
      <c r="F30" s="246">
        <f>SUM(B30:E30)</f>
        <v>7792</v>
      </c>
      <c r="G30" s="248">
        <f>F30/$F$9</f>
        <v>0.011902197904589953</v>
      </c>
      <c r="H30" s="247">
        <v>3903</v>
      </c>
      <c r="I30" s="245">
        <v>3489</v>
      </c>
      <c r="J30" s="246"/>
      <c r="K30" s="245"/>
      <c r="L30" s="246">
        <f>SUM(H30:K30)</f>
        <v>7392</v>
      </c>
      <c r="M30" s="249">
        <f>IF(ISERROR(F30/L30-1),"         /0",(F30/L30-1))</f>
        <v>0.05411255411255422</v>
      </c>
      <c r="N30" s="247">
        <v>45911</v>
      </c>
      <c r="O30" s="245">
        <v>39961</v>
      </c>
      <c r="P30" s="246"/>
      <c r="Q30" s="245"/>
      <c r="R30" s="246">
        <f>SUM(N30:Q30)</f>
        <v>85872</v>
      </c>
      <c r="S30" s="248">
        <f>R30/$R$9</f>
        <v>0.013472493032497024</v>
      </c>
      <c r="T30" s="247">
        <v>27749</v>
      </c>
      <c r="U30" s="245">
        <v>27249</v>
      </c>
      <c r="V30" s="246"/>
      <c r="W30" s="245"/>
      <c r="X30" s="246">
        <f>SUM(T30:W30)</f>
        <v>54998</v>
      </c>
      <c r="Y30" s="244">
        <f>IF(ISERROR(R30/X30-1),"         /0",IF(R30/X30&gt;5,"  *  ",(R30/X30-1)))</f>
        <v>0.56136586784974</v>
      </c>
    </row>
    <row r="31" spans="1:25" ht="19.5" customHeight="1">
      <c r="A31" s="250" t="s">
        <v>248</v>
      </c>
      <c r="B31" s="247">
        <v>3436</v>
      </c>
      <c r="C31" s="245">
        <v>3567</v>
      </c>
      <c r="D31" s="246">
        <v>0</v>
      </c>
      <c r="E31" s="245">
        <v>0</v>
      </c>
      <c r="F31" s="246">
        <f>SUM(B31:E31)</f>
        <v>7003</v>
      </c>
      <c r="G31" s="248">
        <f>F31/$F$9</f>
        <v>0.010697008717382371</v>
      </c>
      <c r="H31" s="247">
        <v>1904</v>
      </c>
      <c r="I31" s="245">
        <v>2229</v>
      </c>
      <c r="J31" s="246"/>
      <c r="K31" s="245"/>
      <c r="L31" s="246">
        <f>SUM(H31:K31)</f>
        <v>4133</v>
      </c>
      <c r="M31" s="249">
        <f>IF(ISERROR(F31/L31-1),"         /0",(F31/L31-1))</f>
        <v>0.6944108395838373</v>
      </c>
      <c r="N31" s="247">
        <v>27692</v>
      </c>
      <c r="O31" s="245">
        <v>28132</v>
      </c>
      <c r="P31" s="246"/>
      <c r="Q31" s="245"/>
      <c r="R31" s="246">
        <f>SUM(N31:Q31)</f>
        <v>55824</v>
      </c>
      <c r="S31" s="248">
        <f>R31/$R$9</f>
        <v>0.008758250082053684</v>
      </c>
      <c r="T31" s="247">
        <v>21490</v>
      </c>
      <c r="U31" s="245">
        <v>21783</v>
      </c>
      <c r="V31" s="246"/>
      <c r="W31" s="245"/>
      <c r="X31" s="246">
        <f>SUM(T31:W31)</f>
        <v>43273</v>
      </c>
      <c r="Y31" s="244">
        <f>IF(ISERROR(R31/X31-1),"         /0",IF(R31/X31&gt;5,"  *  ",(R31/X31-1)))</f>
        <v>0.290042289649435</v>
      </c>
    </row>
    <row r="32" spans="1:25" ht="19.5" customHeight="1">
      <c r="A32" s="250" t="s">
        <v>251</v>
      </c>
      <c r="B32" s="247">
        <v>2591</v>
      </c>
      <c r="C32" s="245">
        <v>2638</v>
      </c>
      <c r="D32" s="246">
        <v>0</v>
      </c>
      <c r="E32" s="245">
        <v>0</v>
      </c>
      <c r="F32" s="246">
        <f>SUM(B32:E32)</f>
        <v>5229</v>
      </c>
      <c r="G32" s="248">
        <f>F32/$F$9</f>
        <v>0.00798724240799549</v>
      </c>
      <c r="H32" s="247">
        <v>938</v>
      </c>
      <c r="I32" s="245">
        <v>948</v>
      </c>
      <c r="J32" s="246">
        <v>218</v>
      </c>
      <c r="K32" s="245">
        <v>145</v>
      </c>
      <c r="L32" s="246">
        <f>SUM(H32:K32)</f>
        <v>2249</v>
      </c>
      <c r="M32" s="249">
        <f>IF(ISERROR(F32/L32-1),"         /0",(F32/L32-1))</f>
        <v>1.3250333481547356</v>
      </c>
      <c r="N32" s="247">
        <v>12333</v>
      </c>
      <c r="O32" s="245">
        <v>13581</v>
      </c>
      <c r="P32" s="246">
        <v>919</v>
      </c>
      <c r="Q32" s="245">
        <v>1131</v>
      </c>
      <c r="R32" s="246">
        <f>SUM(N32:Q32)</f>
        <v>27964</v>
      </c>
      <c r="S32" s="248">
        <f>R32/$R$9</f>
        <v>0.004387283342192412</v>
      </c>
      <c r="T32" s="247">
        <v>8735</v>
      </c>
      <c r="U32" s="245">
        <v>8779</v>
      </c>
      <c r="V32" s="246">
        <v>6478</v>
      </c>
      <c r="W32" s="245">
        <v>6351</v>
      </c>
      <c r="X32" s="246">
        <f>SUM(T32:W32)</f>
        <v>30343</v>
      </c>
      <c r="Y32" s="244">
        <f>IF(ISERROR(R32/X32-1),"         /0",IF(R32/X32&gt;5,"  *  ",(R32/X32-1)))</f>
        <v>-0.07840358567050065</v>
      </c>
    </row>
    <row r="33" spans="1:25" ht="19.5" customHeight="1">
      <c r="A33" s="250" t="s">
        <v>212</v>
      </c>
      <c r="B33" s="247">
        <v>2254</v>
      </c>
      <c r="C33" s="245">
        <v>2620</v>
      </c>
      <c r="D33" s="246">
        <v>0</v>
      </c>
      <c r="E33" s="245">
        <v>0</v>
      </c>
      <c r="F33" s="246">
        <f t="shared" si="0"/>
        <v>4874</v>
      </c>
      <c r="G33" s="248">
        <f t="shared" si="1"/>
        <v>0.0074449836482252865</v>
      </c>
      <c r="H33" s="247"/>
      <c r="I33" s="245"/>
      <c r="J33" s="246"/>
      <c r="K33" s="245"/>
      <c r="L33" s="246">
        <f t="shared" si="2"/>
        <v>0</v>
      </c>
      <c r="M33" s="249" t="str">
        <f t="shared" si="3"/>
        <v>         /0</v>
      </c>
      <c r="N33" s="247">
        <v>5167</v>
      </c>
      <c r="O33" s="245">
        <v>5532</v>
      </c>
      <c r="P33" s="246"/>
      <c r="Q33" s="245"/>
      <c r="R33" s="246">
        <f t="shared" si="4"/>
        <v>10699</v>
      </c>
      <c r="S33" s="248">
        <f t="shared" si="5"/>
        <v>0.0016785704648160712</v>
      </c>
      <c r="T33" s="247"/>
      <c r="U33" s="245"/>
      <c r="V33" s="246"/>
      <c r="W33" s="245"/>
      <c r="X33" s="246">
        <f t="shared" si="6"/>
        <v>0</v>
      </c>
      <c r="Y33" s="244" t="str">
        <f t="shared" si="7"/>
        <v>         /0</v>
      </c>
    </row>
    <row r="34" spans="1:25" ht="19.5" customHeight="1">
      <c r="A34" s="250" t="s">
        <v>246</v>
      </c>
      <c r="B34" s="247">
        <v>751</v>
      </c>
      <c r="C34" s="245">
        <v>1986</v>
      </c>
      <c r="D34" s="246">
        <v>0</v>
      </c>
      <c r="E34" s="245">
        <v>0</v>
      </c>
      <c r="F34" s="246">
        <f t="shared" si="0"/>
        <v>2737</v>
      </c>
      <c r="G34" s="248">
        <f t="shared" si="1"/>
        <v>0.0041807386633550695</v>
      </c>
      <c r="H34" s="247">
        <v>478</v>
      </c>
      <c r="I34" s="245">
        <v>653</v>
      </c>
      <c r="J34" s="246"/>
      <c r="K34" s="245"/>
      <c r="L34" s="246">
        <f t="shared" si="2"/>
        <v>1131</v>
      </c>
      <c r="M34" s="249">
        <f t="shared" si="3"/>
        <v>1.4199823165340408</v>
      </c>
      <c r="N34" s="247">
        <v>8244</v>
      </c>
      <c r="O34" s="245">
        <v>14552</v>
      </c>
      <c r="P34" s="246"/>
      <c r="Q34" s="245"/>
      <c r="R34" s="246">
        <f t="shared" si="4"/>
        <v>22796</v>
      </c>
      <c r="S34" s="248">
        <f t="shared" si="5"/>
        <v>0.0035764737186603566</v>
      </c>
      <c r="T34" s="247">
        <v>14329</v>
      </c>
      <c r="U34" s="245">
        <v>14804</v>
      </c>
      <c r="V34" s="246"/>
      <c r="W34" s="245"/>
      <c r="X34" s="246">
        <f t="shared" si="6"/>
        <v>29133</v>
      </c>
      <c r="Y34" s="244">
        <f t="shared" si="7"/>
        <v>-0.21751965125459105</v>
      </c>
    </row>
    <row r="35" spans="1:25" ht="19.5" customHeight="1">
      <c r="A35" s="250" t="s">
        <v>252</v>
      </c>
      <c r="B35" s="247">
        <v>1129</v>
      </c>
      <c r="C35" s="245">
        <v>1105</v>
      </c>
      <c r="D35" s="246">
        <v>0</v>
      </c>
      <c r="E35" s="245">
        <v>0</v>
      </c>
      <c r="F35" s="246">
        <f t="shared" si="0"/>
        <v>2234</v>
      </c>
      <c r="G35" s="248">
        <f t="shared" si="1"/>
        <v>0.0034124114628919346</v>
      </c>
      <c r="H35" s="247">
        <v>2117</v>
      </c>
      <c r="I35" s="245">
        <v>1629</v>
      </c>
      <c r="J35" s="246"/>
      <c r="K35" s="245"/>
      <c r="L35" s="246">
        <f t="shared" si="2"/>
        <v>3746</v>
      </c>
      <c r="M35" s="249">
        <f t="shared" si="3"/>
        <v>-0.403630539241858</v>
      </c>
      <c r="N35" s="247">
        <v>12070</v>
      </c>
      <c r="O35" s="245">
        <v>10620</v>
      </c>
      <c r="P35" s="246"/>
      <c r="Q35" s="245"/>
      <c r="R35" s="246">
        <f t="shared" si="4"/>
        <v>22690</v>
      </c>
      <c r="S35" s="248">
        <f t="shared" si="5"/>
        <v>0.003559843335515156</v>
      </c>
      <c r="T35" s="247">
        <v>12881</v>
      </c>
      <c r="U35" s="245">
        <v>13201</v>
      </c>
      <c r="V35" s="246"/>
      <c r="W35" s="245"/>
      <c r="X35" s="246">
        <f t="shared" si="6"/>
        <v>26082</v>
      </c>
      <c r="Y35" s="244">
        <f t="shared" si="7"/>
        <v>-0.13005137642818798</v>
      </c>
    </row>
    <row r="36" spans="1:25" ht="19.5" customHeight="1">
      <c r="A36" s="250" t="s">
        <v>242</v>
      </c>
      <c r="B36" s="247">
        <v>850</v>
      </c>
      <c r="C36" s="245">
        <v>788</v>
      </c>
      <c r="D36" s="246">
        <v>0</v>
      </c>
      <c r="E36" s="245">
        <v>0</v>
      </c>
      <c r="F36" s="246">
        <f t="shared" si="0"/>
        <v>1638</v>
      </c>
      <c r="G36" s="248">
        <f t="shared" si="1"/>
        <v>0.0025020277422636477</v>
      </c>
      <c r="H36" s="247">
        <v>0</v>
      </c>
      <c r="I36" s="245">
        <v>2</v>
      </c>
      <c r="J36" s="246"/>
      <c r="K36" s="245"/>
      <c r="L36" s="246">
        <f t="shared" si="2"/>
        <v>2</v>
      </c>
      <c r="M36" s="249" t="s">
        <v>50</v>
      </c>
      <c r="N36" s="247">
        <v>4220</v>
      </c>
      <c r="O36" s="245">
        <v>3747</v>
      </c>
      <c r="P36" s="246"/>
      <c r="Q36" s="245"/>
      <c r="R36" s="246">
        <f t="shared" si="4"/>
        <v>7967</v>
      </c>
      <c r="S36" s="248">
        <f t="shared" si="5"/>
        <v>0.0012499458728095745</v>
      </c>
      <c r="T36" s="247">
        <v>41</v>
      </c>
      <c r="U36" s="245">
        <v>82</v>
      </c>
      <c r="V36" s="246"/>
      <c r="W36" s="245"/>
      <c r="X36" s="246">
        <f t="shared" si="6"/>
        <v>123</v>
      </c>
      <c r="Y36" s="244" t="str">
        <f t="shared" si="7"/>
        <v>  *  </v>
      </c>
    </row>
    <row r="37" spans="1:25" ht="19.5" customHeight="1" thickBot="1">
      <c r="A37" s="250" t="s">
        <v>225</v>
      </c>
      <c r="B37" s="247">
        <v>63</v>
      </c>
      <c r="C37" s="245">
        <v>7</v>
      </c>
      <c r="D37" s="246">
        <v>10</v>
      </c>
      <c r="E37" s="245">
        <v>4</v>
      </c>
      <c r="F37" s="246">
        <f t="shared" si="0"/>
        <v>84</v>
      </c>
      <c r="G37" s="248">
        <f t="shared" si="1"/>
        <v>0.00012830911498787936</v>
      </c>
      <c r="H37" s="247">
        <v>6447</v>
      </c>
      <c r="I37" s="245">
        <v>7705</v>
      </c>
      <c r="J37" s="246">
        <v>7</v>
      </c>
      <c r="K37" s="245">
        <v>8</v>
      </c>
      <c r="L37" s="246">
        <f t="shared" si="2"/>
        <v>14167</v>
      </c>
      <c r="M37" s="249" t="s">
        <v>50</v>
      </c>
      <c r="N37" s="247">
        <v>33028</v>
      </c>
      <c r="O37" s="245">
        <v>35663</v>
      </c>
      <c r="P37" s="246">
        <v>80</v>
      </c>
      <c r="Q37" s="245">
        <v>77</v>
      </c>
      <c r="R37" s="246">
        <f t="shared" si="4"/>
        <v>68848</v>
      </c>
      <c r="S37" s="248">
        <f t="shared" si="5"/>
        <v>0.01080159074321496</v>
      </c>
      <c r="T37" s="247">
        <v>70400</v>
      </c>
      <c r="U37" s="245">
        <v>72921</v>
      </c>
      <c r="V37" s="246">
        <v>130</v>
      </c>
      <c r="W37" s="245">
        <v>115</v>
      </c>
      <c r="X37" s="246">
        <f t="shared" si="6"/>
        <v>143566</v>
      </c>
      <c r="Y37" s="244">
        <f t="shared" si="7"/>
        <v>-0.5204435590599445</v>
      </c>
    </row>
    <row r="38" spans="1:25" s="283" customFormat="1" ht="19.5" customHeight="1">
      <c r="A38" s="292" t="s">
        <v>59</v>
      </c>
      <c r="B38" s="289">
        <f>SUM(B39:B44)</f>
        <v>38988</v>
      </c>
      <c r="C38" s="288">
        <f>SUM(C39:C44)</f>
        <v>46986</v>
      </c>
      <c r="D38" s="287">
        <f>SUM(D39:D44)</f>
        <v>4</v>
      </c>
      <c r="E38" s="288">
        <f>SUM(E39:E44)</f>
        <v>51</v>
      </c>
      <c r="F38" s="287">
        <f t="shared" si="0"/>
        <v>86029</v>
      </c>
      <c r="G38" s="290">
        <f t="shared" si="1"/>
        <v>0.1314083911106223</v>
      </c>
      <c r="H38" s="289">
        <f>SUM(H39:H44)</f>
        <v>36479</v>
      </c>
      <c r="I38" s="288">
        <f>SUM(I39:I44)</f>
        <v>44518</v>
      </c>
      <c r="J38" s="287">
        <f>SUM(J39:J44)</f>
        <v>12</v>
      </c>
      <c r="K38" s="288">
        <f>SUM(K39:K44)</f>
        <v>0</v>
      </c>
      <c r="L38" s="287">
        <f t="shared" si="2"/>
        <v>81009</v>
      </c>
      <c r="M38" s="291">
        <f t="shared" si="3"/>
        <v>0.06196842326161289</v>
      </c>
      <c r="N38" s="289">
        <f>SUM(N39:N44)</f>
        <v>440658</v>
      </c>
      <c r="O38" s="288">
        <f>SUM(O39:O44)</f>
        <v>413935</v>
      </c>
      <c r="P38" s="287">
        <f>SUM(P39:P44)</f>
        <v>184</v>
      </c>
      <c r="Q38" s="288">
        <f>SUM(Q39:Q44)</f>
        <v>324</v>
      </c>
      <c r="R38" s="287">
        <f t="shared" si="4"/>
        <v>855101</v>
      </c>
      <c r="S38" s="290">
        <f t="shared" si="5"/>
        <v>0.13415714394192796</v>
      </c>
      <c r="T38" s="289">
        <f>SUM(T39:T44)</f>
        <v>443127</v>
      </c>
      <c r="U38" s="288">
        <f>SUM(U39:U44)</f>
        <v>400083</v>
      </c>
      <c r="V38" s="287">
        <f>SUM(V39:V44)</f>
        <v>229</v>
      </c>
      <c r="W38" s="288">
        <f>SUM(W39:W44)</f>
        <v>23</v>
      </c>
      <c r="X38" s="287">
        <f t="shared" si="6"/>
        <v>843462</v>
      </c>
      <c r="Y38" s="284">
        <f t="shared" si="7"/>
        <v>0.01379908045649958</v>
      </c>
    </row>
    <row r="39" spans="1:25" ht="19.5" customHeight="1">
      <c r="A39" s="250" t="s">
        <v>211</v>
      </c>
      <c r="B39" s="247">
        <v>16001</v>
      </c>
      <c r="C39" s="245">
        <v>20255</v>
      </c>
      <c r="D39" s="246">
        <v>4</v>
      </c>
      <c r="E39" s="245">
        <v>19</v>
      </c>
      <c r="F39" s="246">
        <f t="shared" si="0"/>
        <v>36279</v>
      </c>
      <c r="G39" s="248">
        <f t="shared" si="1"/>
        <v>0.055415790269586616</v>
      </c>
      <c r="H39" s="247">
        <v>13961</v>
      </c>
      <c r="I39" s="245">
        <v>18216</v>
      </c>
      <c r="J39" s="246">
        <v>12</v>
      </c>
      <c r="K39" s="245"/>
      <c r="L39" s="246">
        <f t="shared" si="2"/>
        <v>32189</v>
      </c>
      <c r="M39" s="249">
        <f t="shared" si="3"/>
        <v>0.12706203982727016</v>
      </c>
      <c r="N39" s="247">
        <v>173044</v>
      </c>
      <c r="O39" s="245">
        <v>175240</v>
      </c>
      <c r="P39" s="246">
        <v>170</v>
      </c>
      <c r="Q39" s="245">
        <v>61</v>
      </c>
      <c r="R39" s="246">
        <f t="shared" si="4"/>
        <v>348515</v>
      </c>
      <c r="S39" s="248">
        <f t="shared" si="5"/>
        <v>0.054678660206128896</v>
      </c>
      <c r="T39" s="247">
        <v>162278</v>
      </c>
      <c r="U39" s="245">
        <v>153203</v>
      </c>
      <c r="V39" s="246">
        <v>223</v>
      </c>
      <c r="W39" s="245"/>
      <c r="X39" s="229">
        <f t="shared" si="6"/>
        <v>315704</v>
      </c>
      <c r="Y39" s="244">
        <f t="shared" si="7"/>
        <v>0.10392963028659752</v>
      </c>
    </row>
    <row r="40" spans="1:25" ht="19.5" customHeight="1">
      <c r="A40" s="250" t="s">
        <v>236</v>
      </c>
      <c r="B40" s="247">
        <v>10489</v>
      </c>
      <c r="C40" s="245">
        <v>13036</v>
      </c>
      <c r="D40" s="246">
        <v>0</v>
      </c>
      <c r="E40" s="245">
        <v>0</v>
      </c>
      <c r="F40" s="246">
        <f t="shared" si="0"/>
        <v>23525</v>
      </c>
      <c r="G40" s="248">
        <f t="shared" si="1"/>
        <v>0.03593418964392693</v>
      </c>
      <c r="H40" s="247">
        <v>10582</v>
      </c>
      <c r="I40" s="245">
        <v>12300</v>
      </c>
      <c r="J40" s="246"/>
      <c r="K40" s="245"/>
      <c r="L40" s="246">
        <f t="shared" si="2"/>
        <v>22882</v>
      </c>
      <c r="M40" s="249">
        <f t="shared" si="3"/>
        <v>0.028100690499082148</v>
      </c>
      <c r="N40" s="247">
        <v>122614</v>
      </c>
      <c r="O40" s="245">
        <v>115872</v>
      </c>
      <c r="P40" s="246"/>
      <c r="Q40" s="245"/>
      <c r="R40" s="246">
        <f t="shared" si="4"/>
        <v>238486</v>
      </c>
      <c r="S40" s="248">
        <f t="shared" si="5"/>
        <v>0.037416165611003416</v>
      </c>
      <c r="T40" s="247">
        <v>138094</v>
      </c>
      <c r="U40" s="245">
        <v>126455</v>
      </c>
      <c r="V40" s="246"/>
      <c r="W40" s="245"/>
      <c r="X40" s="229">
        <f t="shared" si="6"/>
        <v>264549</v>
      </c>
      <c r="Y40" s="244">
        <f t="shared" si="7"/>
        <v>-0.09851861091896019</v>
      </c>
    </row>
    <row r="41" spans="1:25" ht="19.5" customHeight="1">
      <c r="A41" s="250" t="s">
        <v>241</v>
      </c>
      <c r="B41" s="247">
        <v>6635</v>
      </c>
      <c r="C41" s="245">
        <v>7443</v>
      </c>
      <c r="D41" s="246">
        <v>0</v>
      </c>
      <c r="E41" s="245">
        <v>0</v>
      </c>
      <c r="F41" s="246">
        <f>SUM(B41:E41)</f>
        <v>14078</v>
      </c>
      <c r="G41" s="248">
        <f>F41/$F$9</f>
        <v>0.021503996676182927</v>
      </c>
      <c r="H41" s="247">
        <v>6357</v>
      </c>
      <c r="I41" s="245">
        <v>8016</v>
      </c>
      <c r="J41" s="246"/>
      <c r="K41" s="245"/>
      <c r="L41" s="246">
        <f>SUM(H41:K41)</f>
        <v>14373</v>
      </c>
      <c r="M41" s="249">
        <f>IF(ISERROR(F41/L41-1),"         /0",(F41/L41-1))</f>
        <v>-0.02052459472622281</v>
      </c>
      <c r="N41" s="247">
        <v>72312</v>
      </c>
      <c r="O41" s="245">
        <v>68320</v>
      </c>
      <c r="P41" s="246"/>
      <c r="Q41" s="245"/>
      <c r="R41" s="246">
        <f>SUM(N41:Q41)</f>
        <v>140632</v>
      </c>
      <c r="S41" s="248">
        <f>R41/$R$9</f>
        <v>0.022063811721470577</v>
      </c>
      <c r="T41" s="247">
        <v>71833</v>
      </c>
      <c r="U41" s="245">
        <v>67559</v>
      </c>
      <c r="V41" s="246"/>
      <c r="W41" s="245"/>
      <c r="X41" s="229">
        <f>SUM(T41:W41)</f>
        <v>139392</v>
      </c>
      <c r="Y41" s="244">
        <f>IF(ISERROR(R41/X41-1),"         /0",IF(R41/X41&gt;5,"  *  ",(R41/X41-1)))</f>
        <v>0.008895775941230477</v>
      </c>
    </row>
    <row r="42" spans="1:25" ht="19.5" customHeight="1">
      <c r="A42" s="250" t="s">
        <v>244</v>
      </c>
      <c r="B42" s="247">
        <v>5137</v>
      </c>
      <c r="C42" s="245">
        <v>6252</v>
      </c>
      <c r="D42" s="246">
        <v>0</v>
      </c>
      <c r="E42" s="245">
        <v>0</v>
      </c>
      <c r="F42" s="246">
        <f>SUM(B42:E42)</f>
        <v>11389</v>
      </c>
      <c r="G42" s="248">
        <f>F42/$F$9</f>
        <v>0.017396577507106645</v>
      </c>
      <c r="H42" s="247">
        <v>4673</v>
      </c>
      <c r="I42" s="245">
        <v>5986</v>
      </c>
      <c r="J42" s="246"/>
      <c r="K42" s="245"/>
      <c r="L42" s="246">
        <f>SUM(H42:K42)</f>
        <v>10659</v>
      </c>
      <c r="M42" s="249">
        <f>IF(ISERROR(F42/L42-1),"         /0",(F42/L42-1))</f>
        <v>0.06848672483347396</v>
      </c>
      <c r="N42" s="247">
        <v>58643</v>
      </c>
      <c r="O42" s="245">
        <v>54503</v>
      </c>
      <c r="P42" s="246"/>
      <c r="Q42" s="245"/>
      <c r="R42" s="246">
        <f>SUM(N42:Q42)</f>
        <v>113146</v>
      </c>
      <c r="S42" s="248">
        <f>R42/$R$9</f>
        <v>0.0177515219938386</v>
      </c>
      <c r="T42" s="247">
        <v>57911</v>
      </c>
      <c r="U42" s="245">
        <v>52866</v>
      </c>
      <c r="V42" s="246"/>
      <c r="W42" s="245"/>
      <c r="X42" s="229">
        <f>SUM(T42:W42)</f>
        <v>110777</v>
      </c>
      <c r="Y42" s="244">
        <f>IF(ISERROR(R42/X42-1),"         /0",IF(R42/X42&gt;5,"  *  ",(R42/X42-1)))</f>
        <v>0.02138530561398122</v>
      </c>
    </row>
    <row r="43" spans="1:25" ht="19.5" customHeight="1">
      <c r="A43" s="250" t="s">
        <v>234</v>
      </c>
      <c r="B43" s="247">
        <v>279</v>
      </c>
      <c r="C43" s="245">
        <v>0</v>
      </c>
      <c r="D43" s="246">
        <v>0</v>
      </c>
      <c r="E43" s="245">
        <v>0</v>
      </c>
      <c r="F43" s="246">
        <f>SUM(B43:E43)</f>
        <v>279</v>
      </c>
      <c r="G43" s="248">
        <f>F43/$F$9</f>
        <v>0.0004261695604954565</v>
      </c>
      <c r="H43" s="247">
        <v>217</v>
      </c>
      <c r="I43" s="245"/>
      <c r="J43" s="246"/>
      <c r="K43" s="245"/>
      <c r="L43" s="246">
        <f>SUM(H43:K43)</f>
        <v>217</v>
      </c>
      <c r="M43" s="249">
        <f>IF(ISERROR(F43/L43-1),"         /0",(F43/L43-1))</f>
        <v>0.2857142857142858</v>
      </c>
      <c r="N43" s="247">
        <v>5645</v>
      </c>
      <c r="O43" s="245"/>
      <c r="P43" s="246"/>
      <c r="Q43" s="245"/>
      <c r="R43" s="246">
        <f>SUM(N43:Q43)</f>
        <v>5645</v>
      </c>
      <c r="S43" s="248">
        <f>R43/$R$9</f>
        <v>0.0008856463476854586</v>
      </c>
      <c r="T43" s="247">
        <v>4073</v>
      </c>
      <c r="U43" s="245"/>
      <c r="V43" s="246"/>
      <c r="W43" s="245"/>
      <c r="X43" s="229">
        <f>SUM(T43:W43)</f>
        <v>4073</v>
      </c>
      <c r="Y43" s="244">
        <f>IF(ISERROR(R43/X43-1),"         /0",IF(R43/X43&gt;5,"  *  ",(R43/X43-1)))</f>
        <v>0.3859562975693591</v>
      </c>
    </row>
    <row r="44" spans="1:25" ht="19.5" customHeight="1" thickBot="1">
      <c r="A44" s="250" t="s">
        <v>225</v>
      </c>
      <c r="B44" s="247">
        <v>447</v>
      </c>
      <c r="C44" s="245">
        <v>0</v>
      </c>
      <c r="D44" s="246">
        <v>0</v>
      </c>
      <c r="E44" s="245">
        <v>32</v>
      </c>
      <c r="F44" s="246">
        <f>SUM(B44:E44)</f>
        <v>479</v>
      </c>
      <c r="G44" s="248">
        <f>F44/$F$9</f>
        <v>0.0007316674533237407</v>
      </c>
      <c r="H44" s="247">
        <v>689</v>
      </c>
      <c r="I44" s="245">
        <v>0</v>
      </c>
      <c r="J44" s="246">
        <v>0</v>
      </c>
      <c r="K44" s="245">
        <v>0</v>
      </c>
      <c r="L44" s="246">
        <f>SUM(H44:K44)</f>
        <v>689</v>
      </c>
      <c r="M44" s="249">
        <f>IF(ISERROR(F44/L44-1),"         /0",(F44/L44-1))</f>
        <v>-0.3047895500725689</v>
      </c>
      <c r="N44" s="247">
        <v>8400</v>
      </c>
      <c r="O44" s="245">
        <v>0</v>
      </c>
      <c r="P44" s="246">
        <v>14</v>
      </c>
      <c r="Q44" s="245">
        <v>263</v>
      </c>
      <c r="R44" s="246">
        <f>SUM(N44:Q44)</f>
        <v>8677</v>
      </c>
      <c r="S44" s="248">
        <f>R44/$R$9</f>
        <v>0.001361338061801014</v>
      </c>
      <c r="T44" s="247">
        <v>8938</v>
      </c>
      <c r="U44" s="245">
        <v>0</v>
      </c>
      <c r="V44" s="246">
        <v>6</v>
      </c>
      <c r="W44" s="245">
        <v>23</v>
      </c>
      <c r="X44" s="229">
        <f>SUM(T44:W44)</f>
        <v>8967</v>
      </c>
      <c r="Y44" s="244">
        <f>IF(ISERROR(R44/X44-1),"         /0",IF(R44/X44&gt;5,"  *  ",(R44/X44-1)))</f>
        <v>-0.032340805174528864</v>
      </c>
    </row>
    <row r="45" spans="1:25" s="283" customFormat="1" ht="19.5" customHeight="1">
      <c r="A45" s="292" t="s">
        <v>58</v>
      </c>
      <c r="B45" s="289">
        <f>SUM(B46:B52)</f>
        <v>80513</v>
      </c>
      <c r="C45" s="288">
        <f>SUM(C46:C52)</f>
        <v>81692</v>
      </c>
      <c r="D45" s="287">
        <f>SUM(D46:D52)</f>
        <v>2340</v>
      </c>
      <c r="E45" s="288">
        <f>SUM(E46:E52)</f>
        <v>2282</v>
      </c>
      <c r="F45" s="287">
        <f aca="true" t="shared" si="8" ref="F45:F61">SUM(B45:E45)</f>
        <v>166827</v>
      </c>
      <c r="G45" s="290">
        <f aca="true" t="shared" si="9" ref="G45:G61">F45/$F$9</f>
        <v>0.25482648483432085</v>
      </c>
      <c r="H45" s="289">
        <f>SUM(H46:H52)</f>
        <v>71709</v>
      </c>
      <c r="I45" s="288">
        <f>SUM(I46:I52)</f>
        <v>72909</v>
      </c>
      <c r="J45" s="287">
        <f>SUM(J46:J52)</f>
        <v>1487</v>
      </c>
      <c r="K45" s="288">
        <f>SUM(K46:K52)</f>
        <v>1417</v>
      </c>
      <c r="L45" s="287">
        <f aca="true" t="shared" si="10" ref="L45:L61">SUM(H45:K45)</f>
        <v>147522</v>
      </c>
      <c r="M45" s="291">
        <f aca="true" t="shared" si="11" ref="M45:M61">IF(ISERROR(F45/L45-1),"         /0",(F45/L45-1))</f>
        <v>0.13086183755643233</v>
      </c>
      <c r="N45" s="289">
        <f>SUM(N46:N52)</f>
        <v>801971</v>
      </c>
      <c r="O45" s="288">
        <f>SUM(O46:O52)</f>
        <v>769580</v>
      </c>
      <c r="P45" s="287">
        <f>SUM(P46:P52)</f>
        <v>13437</v>
      </c>
      <c r="Q45" s="288">
        <f>SUM(Q46:Q52)</f>
        <v>12870</v>
      </c>
      <c r="R45" s="287">
        <f aca="true" t="shared" si="12" ref="R45:R61">SUM(N45:Q45)</f>
        <v>1597858</v>
      </c>
      <c r="S45" s="290">
        <f aca="true" t="shared" si="13" ref="S45:S61">R45/$R$9</f>
        <v>0.25068859199645555</v>
      </c>
      <c r="T45" s="289">
        <f>SUM(T46:T52)</f>
        <v>650793</v>
      </c>
      <c r="U45" s="288">
        <f>SUM(U46:U52)</f>
        <v>597375</v>
      </c>
      <c r="V45" s="287">
        <f>SUM(V46:V52)</f>
        <v>13371</v>
      </c>
      <c r="W45" s="288">
        <f>SUM(W46:W52)</f>
        <v>12961</v>
      </c>
      <c r="X45" s="287">
        <f aca="true" t="shared" si="14" ref="X45:X61">SUM(T45:W45)</f>
        <v>1274500</v>
      </c>
      <c r="Y45" s="284">
        <f aca="true" t="shared" si="15" ref="Y45:Y61">IF(ISERROR(R45/X45-1),"         /0",IF(R45/X45&gt;5,"  *  ",(R45/X45-1)))</f>
        <v>0.25371361318163976</v>
      </c>
    </row>
    <row r="46" spans="1:25" s="220" customFormat="1" ht="19.5" customHeight="1">
      <c r="A46" s="235" t="s">
        <v>213</v>
      </c>
      <c r="B46" s="233">
        <v>45580</v>
      </c>
      <c r="C46" s="230">
        <v>46323</v>
      </c>
      <c r="D46" s="229">
        <v>320</v>
      </c>
      <c r="E46" s="230">
        <v>216</v>
      </c>
      <c r="F46" s="229">
        <f t="shared" si="8"/>
        <v>92439</v>
      </c>
      <c r="G46" s="232">
        <f t="shared" si="9"/>
        <v>0.14119959857576883</v>
      </c>
      <c r="H46" s="233">
        <v>38962</v>
      </c>
      <c r="I46" s="230">
        <v>39455</v>
      </c>
      <c r="J46" s="229">
        <v>418</v>
      </c>
      <c r="K46" s="230">
        <v>419</v>
      </c>
      <c r="L46" s="229">
        <f t="shared" si="10"/>
        <v>79254</v>
      </c>
      <c r="M46" s="234">
        <f t="shared" si="11"/>
        <v>0.16636384283443117</v>
      </c>
      <c r="N46" s="233">
        <v>452120</v>
      </c>
      <c r="O46" s="230">
        <v>435285</v>
      </c>
      <c r="P46" s="229">
        <v>3076</v>
      </c>
      <c r="Q46" s="230">
        <v>3499</v>
      </c>
      <c r="R46" s="229">
        <f t="shared" si="12"/>
        <v>893980</v>
      </c>
      <c r="S46" s="232">
        <f t="shared" si="13"/>
        <v>0.14025688607685496</v>
      </c>
      <c r="T46" s="231">
        <v>330279</v>
      </c>
      <c r="U46" s="230">
        <v>281338</v>
      </c>
      <c r="V46" s="229">
        <v>4334</v>
      </c>
      <c r="W46" s="230">
        <v>4387</v>
      </c>
      <c r="X46" s="229">
        <f t="shared" si="14"/>
        <v>620338</v>
      </c>
      <c r="Y46" s="228">
        <f t="shared" si="15"/>
        <v>0.4411175842846964</v>
      </c>
    </row>
    <row r="47" spans="1:25" s="220" customFormat="1" ht="19.5" customHeight="1">
      <c r="A47" s="235" t="s">
        <v>211</v>
      </c>
      <c r="B47" s="233">
        <v>22366</v>
      </c>
      <c r="C47" s="230">
        <v>22544</v>
      </c>
      <c r="D47" s="229">
        <v>1211</v>
      </c>
      <c r="E47" s="230">
        <v>1157</v>
      </c>
      <c r="F47" s="229">
        <f aca="true" t="shared" si="16" ref="F47:F52">SUM(B47:E47)</f>
        <v>47278</v>
      </c>
      <c r="G47" s="232">
        <f aca="true" t="shared" si="17" ref="G47:G52">F47/$F$9</f>
        <v>0.07221664688567811</v>
      </c>
      <c r="H47" s="233">
        <v>21430</v>
      </c>
      <c r="I47" s="230">
        <v>21463</v>
      </c>
      <c r="J47" s="229">
        <v>439</v>
      </c>
      <c r="K47" s="230">
        <v>435</v>
      </c>
      <c r="L47" s="229">
        <f aca="true" t="shared" si="18" ref="L47:L52">SUM(H47:K47)</f>
        <v>43767</v>
      </c>
      <c r="M47" s="234">
        <f aca="true" t="shared" si="19" ref="M47:M52">IF(ISERROR(F47/L47-1),"         /0",(F47/L47-1))</f>
        <v>0.08022025727146032</v>
      </c>
      <c r="N47" s="233">
        <v>218494</v>
      </c>
      <c r="O47" s="230">
        <v>208535</v>
      </c>
      <c r="P47" s="229">
        <v>4745</v>
      </c>
      <c r="Q47" s="230">
        <v>4406</v>
      </c>
      <c r="R47" s="229">
        <f aca="true" t="shared" si="20" ref="R47:R52">SUM(N47:Q47)</f>
        <v>436180</v>
      </c>
      <c r="S47" s="232">
        <f aca="true" t="shared" si="21" ref="S47:S52">R47/$R$9</f>
        <v>0.06843245773843105</v>
      </c>
      <c r="T47" s="231">
        <v>183499</v>
      </c>
      <c r="U47" s="230">
        <v>176992</v>
      </c>
      <c r="V47" s="229">
        <v>3772</v>
      </c>
      <c r="W47" s="230">
        <v>3584</v>
      </c>
      <c r="X47" s="229">
        <f aca="true" t="shared" si="22" ref="X47:X52">SUM(T47:W47)</f>
        <v>367847</v>
      </c>
      <c r="Y47" s="228">
        <f aca="true" t="shared" si="23" ref="Y47:Y52">IF(ISERROR(R47/X47-1),"         /0",IF(R47/X47&gt;5,"  *  ",(R47/X47-1)))</f>
        <v>0.18576473370722058</v>
      </c>
    </row>
    <row r="48" spans="1:25" s="220" customFormat="1" ht="19.5" customHeight="1">
      <c r="A48" s="235" t="s">
        <v>242</v>
      </c>
      <c r="B48" s="233">
        <v>4304</v>
      </c>
      <c r="C48" s="230">
        <v>4584</v>
      </c>
      <c r="D48" s="229">
        <v>521</v>
      </c>
      <c r="E48" s="230">
        <v>565</v>
      </c>
      <c r="F48" s="229">
        <f t="shared" si="16"/>
        <v>9974</v>
      </c>
      <c r="G48" s="232">
        <f t="shared" si="17"/>
        <v>0.015235179915346534</v>
      </c>
      <c r="H48" s="233">
        <v>4987</v>
      </c>
      <c r="I48" s="230">
        <v>5479</v>
      </c>
      <c r="J48" s="229">
        <v>296</v>
      </c>
      <c r="K48" s="230">
        <v>386</v>
      </c>
      <c r="L48" s="229">
        <f t="shared" si="18"/>
        <v>11148</v>
      </c>
      <c r="M48" s="234">
        <f t="shared" si="19"/>
        <v>-0.10531036957301754</v>
      </c>
      <c r="N48" s="233">
        <v>48383</v>
      </c>
      <c r="O48" s="230">
        <v>48259</v>
      </c>
      <c r="P48" s="229">
        <v>4447</v>
      </c>
      <c r="Q48" s="230">
        <v>4103</v>
      </c>
      <c r="R48" s="229">
        <f t="shared" si="20"/>
        <v>105192</v>
      </c>
      <c r="S48" s="232">
        <f t="shared" si="21"/>
        <v>0.016503615696320417</v>
      </c>
      <c r="T48" s="231">
        <v>47823</v>
      </c>
      <c r="U48" s="230">
        <v>49763</v>
      </c>
      <c r="V48" s="229">
        <v>4327</v>
      </c>
      <c r="W48" s="230">
        <v>4285</v>
      </c>
      <c r="X48" s="229">
        <f t="shared" si="22"/>
        <v>106198</v>
      </c>
      <c r="Y48" s="228">
        <f t="shared" si="23"/>
        <v>-0.009472871428840457</v>
      </c>
    </row>
    <row r="49" spans="1:25" s="220" customFormat="1" ht="19.5" customHeight="1">
      <c r="A49" s="235" t="s">
        <v>247</v>
      </c>
      <c r="B49" s="233">
        <v>3782</v>
      </c>
      <c r="C49" s="230">
        <v>4251</v>
      </c>
      <c r="D49" s="229">
        <v>0</v>
      </c>
      <c r="E49" s="230">
        <v>0</v>
      </c>
      <c r="F49" s="229">
        <f t="shared" si="16"/>
        <v>8033</v>
      </c>
      <c r="G49" s="232">
        <f t="shared" si="17"/>
        <v>0.012270322865448036</v>
      </c>
      <c r="H49" s="233">
        <v>3003</v>
      </c>
      <c r="I49" s="230">
        <v>3501</v>
      </c>
      <c r="J49" s="229"/>
      <c r="K49" s="230"/>
      <c r="L49" s="229">
        <f t="shared" si="18"/>
        <v>6504</v>
      </c>
      <c r="M49" s="234">
        <f t="shared" si="19"/>
        <v>0.23508610086100856</v>
      </c>
      <c r="N49" s="233">
        <v>31243</v>
      </c>
      <c r="O49" s="230">
        <v>34514</v>
      </c>
      <c r="P49" s="229"/>
      <c r="Q49" s="230"/>
      <c r="R49" s="229">
        <f t="shared" si="20"/>
        <v>65757</v>
      </c>
      <c r="S49" s="232">
        <f t="shared" si="21"/>
        <v>0.010316642495084623</v>
      </c>
      <c r="T49" s="231">
        <v>26459</v>
      </c>
      <c r="U49" s="230">
        <v>30869</v>
      </c>
      <c r="V49" s="229"/>
      <c r="W49" s="230"/>
      <c r="X49" s="229">
        <f t="shared" si="22"/>
        <v>57328</v>
      </c>
      <c r="Y49" s="228">
        <f t="shared" si="23"/>
        <v>0.14703111917387668</v>
      </c>
    </row>
    <row r="50" spans="1:25" s="220" customFormat="1" ht="19.5" customHeight="1">
      <c r="A50" s="235" t="s">
        <v>246</v>
      </c>
      <c r="B50" s="233">
        <v>3133</v>
      </c>
      <c r="C50" s="230">
        <v>2679</v>
      </c>
      <c r="D50" s="229">
        <v>0</v>
      </c>
      <c r="E50" s="230">
        <v>0</v>
      </c>
      <c r="F50" s="229">
        <f t="shared" si="16"/>
        <v>5812</v>
      </c>
      <c r="G50" s="232">
        <f t="shared" si="17"/>
        <v>0.00887776876558994</v>
      </c>
      <c r="H50" s="233">
        <v>3109</v>
      </c>
      <c r="I50" s="230">
        <v>3001</v>
      </c>
      <c r="J50" s="229"/>
      <c r="K50" s="230"/>
      <c r="L50" s="229">
        <f t="shared" si="18"/>
        <v>6110</v>
      </c>
      <c r="M50" s="234">
        <f t="shared" si="19"/>
        <v>-0.04877250409165301</v>
      </c>
      <c r="N50" s="233">
        <v>35715</v>
      </c>
      <c r="O50" s="230">
        <v>29098</v>
      </c>
      <c r="P50" s="229"/>
      <c r="Q50" s="230"/>
      <c r="R50" s="229">
        <f t="shared" si="20"/>
        <v>64813</v>
      </c>
      <c r="S50" s="232">
        <f t="shared" si="21"/>
        <v>0.010168537950848117</v>
      </c>
      <c r="T50" s="231">
        <v>59746</v>
      </c>
      <c r="U50" s="230">
        <v>57628</v>
      </c>
      <c r="V50" s="229"/>
      <c r="W50" s="230"/>
      <c r="X50" s="229">
        <f t="shared" si="22"/>
        <v>117374</v>
      </c>
      <c r="Y50" s="228">
        <f t="shared" si="23"/>
        <v>-0.447807862047813</v>
      </c>
    </row>
    <row r="51" spans="1:25" s="220" customFormat="1" ht="19.5" customHeight="1">
      <c r="A51" s="235" t="s">
        <v>249</v>
      </c>
      <c r="B51" s="233">
        <v>1141</v>
      </c>
      <c r="C51" s="230">
        <v>1297</v>
      </c>
      <c r="D51" s="229">
        <v>266</v>
      </c>
      <c r="E51" s="230">
        <v>292</v>
      </c>
      <c r="F51" s="229">
        <f t="shared" si="16"/>
        <v>2996</v>
      </c>
      <c r="G51" s="232">
        <f t="shared" si="17"/>
        <v>0.004576358434567698</v>
      </c>
      <c r="H51" s="233"/>
      <c r="I51" s="230"/>
      <c r="J51" s="229"/>
      <c r="K51" s="230"/>
      <c r="L51" s="229">
        <f t="shared" si="18"/>
        <v>0</v>
      </c>
      <c r="M51" s="234" t="str">
        <f t="shared" si="19"/>
        <v>         /0</v>
      </c>
      <c r="N51" s="233">
        <v>14255</v>
      </c>
      <c r="O51" s="230">
        <v>13836</v>
      </c>
      <c r="P51" s="229">
        <v>266</v>
      </c>
      <c r="Q51" s="230">
        <v>292</v>
      </c>
      <c r="R51" s="229">
        <f t="shared" si="20"/>
        <v>28649</v>
      </c>
      <c r="S51" s="232">
        <f t="shared" si="21"/>
        <v>0.004494753271008096</v>
      </c>
      <c r="T51" s="231"/>
      <c r="U51" s="230"/>
      <c r="V51" s="229"/>
      <c r="W51" s="230"/>
      <c r="X51" s="229">
        <f t="shared" si="22"/>
        <v>0</v>
      </c>
      <c r="Y51" s="228" t="str">
        <f t="shared" si="23"/>
        <v>         /0</v>
      </c>
    </row>
    <row r="52" spans="1:25" s="220" customFormat="1" ht="19.5" customHeight="1" thickBot="1">
      <c r="A52" s="235" t="s">
        <v>225</v>
      </c>
      <c r="B52" s="233">
        <v>207</v>
      </c>
      <c r="C52" s="230">
        <v>14</v>
      </c>
      <c r="D52" s="229">
        <v>22</v>
      </c>
      <c r="E52" s="230">
        <v>52</v>
      </c>
      <c r="F52" s="229">
        <f t="shared" si="16"/>
        <v>295</v>
      </c>
      <c r="G52" s="232">
        <f t="shared" si="17"/>
        <v>0.00045060939192171923</v>
      </c>
      <c r="H52" s="233">
        <v>218</v>
      </c>
      <c r="I52" s="230">
        <v>10</v>
      </c>
      <c r="J52" s="229">
        <v>334</v>
      </c>
      <c r="K52" s="230">
        <v>177</v>
      </c>
      <c r="L52" s="229">
        <f t="shared" si="18"/>
        <v>739</v>
      </c>
      <c r="M52" s="234">
        <f t="shared" si="19"/>
        <v>-0.6008119079837618</v>
      </c>
      <c r="N52" s="233">
        <v>1761</v>
      </c>
      <c r="O52" s="230">
        <v>53</v>
      </c>
      <c r="P52" s="229">
        <v>903</v>
      </c>
      <c r="Q52" s="230">
        <v>570</v>
      </c>
      <c r="R52" s="229">
        <f t="shared" si="20"/>
        <v>3287</v>
      </c>
      <c r="S52" s="232">
        <f t="shared" si="21"/>
        <v>0.0005156987679082555</v>
      </c>
      <c r="T52" s="231">
        <v>2987</v>
      </c>
      <c r="U52" s="230">
        <v>785</v>
      </c>
      <c r="V52" s="229">
        <v>938</v>
      </c>
      <c r="W52" s="230">
        <v>705</v>
      </c>
      <c r="X52" s="229">
        <f t="shared" si="22"/>
        <v>5415</v>
      </c>
      <c r="Y52" s="228">
        <f t="shared" si="23"/>
        <v>-0.3929824561403509</v>
      </c>
    </row>
    <row r="53" spans="1:25" s="283" customFormat="1" ht="19.5" customHeight="1">
      <c r="A53" s="292" t="s">
        <v>57</v>
      </c>
      <c r="B53" s="289">
        <f>SUM(B54:B60)</f>
        <v>6713</v>
      </c>
      <c r="C53" s="288">
        <f>SUM(C54:C60)</f>
        <v>6618</v>
      </c>
      <c r="D53" s="287">
        <f>SUM(D54:D60)</f>
        <v>280</v>
      </c>
      <c r="E53" s="288">
        <f>SUM(E54:E60)</f>
        <v>308</v>
      </c>
      <c r="F53" s="287">
        <f t="shared" si="8"/>
        <v>13919</v>
      </c>
      <c r="G53" s="290">
        <f t="shared" si="9"/>
        <v>0.02126112585138444</v>
      </c>
      <c r="H53" s="289">
        <f>SUM(H54:H60)</f>
        <v>5285</v>
      </c>
      <c r="I53" s="288">
        <f>SUM(I54:I60)</f>
        <v>5328</v>
      </c>
      <c r="J53" s="287">
        <f>SUM(J54:J60)</f>
        <v>99</v>
      </c>
      <c r="K53" s="288">
        <f>SUM(K54:K60)</f>
        <v>103</v>
      </c>
      <c r="L53" s="287">
        <f t="shared" si="10"/>
        <v>10815</v>
      </c>
      <c r="M53" s="291">
        <f t="shared" si="11"/>
        <v>0.2870087840961628</v>
      </c>
      <c r="N53" s="289">
        <f>SUM(N54:N60)</f>
        <v>62334</v>
      </c>
      <c r="O53" s="288">
        <f>SUM(O54:O60)</f>
        <v>60084</v>
      </c>
      <c r="P53" s="287">
        <f>SUM(P54:P60)</f>
        <v>762</v>
      </c>
      <c r="Q53" s="288">
        <f>SUM(Q54:Q60)</f>
        <v>751</v>
      </c>
      <c r="R53" s="287">
        <f t="shared" si="12"/>
        <v>123931</v>
      </c>
      <c r="S53" s="290">
        <f t="shared" si="13"/>
        <v>0.01944358503365927</v>
      </c>
      <c r="T53" s="289">
        <f>SUM(T54:T60)</f>
        <v>53666</v>
      </c>
      <c r="U53" s="288">
        <f>SUM(U54:U60)</f>
        <v>53445</v>
      </c>
      <c r="V53" s="287">
        <f>SUM(V54:V60)</f>
        <v>909</v>
      </c>
      <c r="W53" s="288">
        <f>SUM(W54:W60)</f>
        <v>1126</v>
      </c>
      <c r="X53" s="287">
        <f t="shared" si="14"/>
        <v>109146</v>
      </c>
      <c r="Y53" s="284">
        <f t="shared" si="15"/>
        <v>0.13546075898338006</v>
      </c>
    </row>
    <row r="54" spans="1:25" ht="19.5" customHeight="1">
      <c r="A54" s="235" t="s">
        <v>211</v>
      </c>
      <c r="B54" s="233">
        <v>4794</v>
      </c>
      <c r="C54" s="230">
        <v>4811</v>
      </c>
      <c r="D54" s="229">
        <v>1</v>
      </c>
      <c r="E54" s="230">
        <v>0</v>
      </c>
      <c r="F54" s="229">
        <f t="shared" si="8"/>
        <v>9606</v>
      </c>
      <c r="G54" s="232">
        <f t="shared" si="9"/>
        <v>0.014673063792542492</v>
      </c>
      <c r="H54" s="233">
        <v>3418</v>
      </c>
      <c r="I54" s="230">
        <v>3634</v>
      </c>
      <c r="J54" s="229"/>
      <c r="K54" s="230"/>
      <c r="L54" s="229">
        <f t="shared" si="10"/>
        <v>7052</v>
      </c>
      <c r="M54" s="234">
        <f t="shared" si="11"/>
        <v>0.3621667612024957</v>
      </c>
      <c r="N54" s="233">
        <v>42370</v>
      </c>
      <c r="O54" s="230">
        <v>41926</v>
      </c>
      <c r="P54" s="229">
        <v>440</v>
      </c>
      <c r="Q54" s="230">
        <v>394</v>
      </c>
      <c r="R54" s="229">
        <f t="shared" si="12"/>
        <v>85130</v>
      </c>
      <c r="S54" s="232">
        <f t="shared" si="13"/>
        <v>0.013356080350480618</v>
      </c>
      <c r="T54" s="231">
        <v>31610</v>
      </c>
      <c r="U54" s="230">
        <v>32040</v>
      </c>
      <c r="V54" s="229">
        <v>420</v>
      </c>
      <c r="W54" s="230">
        <v>524</v>
      </c>
      <c r="X54" s="229">
        <f t="shared" si="14"/>
        <v>64594</v>
      </c>
      <c r="Y54" s="228">
        <f t="shared" si="15"/>
        <v>0.3179242654116481</v>
      </c>
    </row>
    <row r="55" spans="1:25" ht="19.5" customHeight="1">
      <c r="A55" s="235" t="s">
        <v>253</v>
      </c>
      <c r="B55" s="233">
        <v>742</v>
      </c>
      <c r="C55" s="230">
        <v>759</v>
      </c>
      <c r="D55" s="229">
        <v>0</v>
      </c>
      <c r="E55" s="230">
        <v>0</v>
      </c>
      <c r="F55" s="229">
        <f t="shared" si="8"/>
        <v>1501</v>
      </c>
      <c r="G55" s="232">
        <f t="shared" si="9"/>
        <v>0.002292761685676273</v>
      </c>
      <c r="H55" s="233">
        <v>605</v>
      </c>
      <c r="I55" s="230">
        <v>605</v>
      </c>
      <c r="J55" s="229"/>
      <c r="K55" s="230"/>
      <c r="L55" s="229">
        <f t="shared" si="10"/>
        <v>1210</v>
      </c>
      <c r="M55" s="234">
        <f t="shared" si="11"/>
        <v>0.2404958677685951</v>
      </c>
      <c r="N55" s="233">
        <v>7143</v>
      </c>
      <c r="O55" s="230">
        <v>6598</v>
      </c>
      <c r="P55" s="229"/>
      <c r="Q55" s="230"/>
      <c r="R55" s="229">
        <f t="shared" si="12"/>
        <v>13741</v>
      </c>
      <c r="S55" s="232">
        <f t="shared" si="13"/>
        <v>0.0021558310830019287</v>
      </c>
      <c r="T55" s="231">
        <v>3194</v>
      </c>
      <c r="U55" s="230">
        <v>3952</v>
      </c>
      <c r="V55" s="229"/>
      <c r="W55" s="230"/>
      <c r="X55" s="229">
        <f t="shared" si="14"/>
        <v>7146</v>
      </c>
      <c r="Y55" s="228">
        <f t="shared" si="15"/>
        <v>0.9228939266722642</v>
      </c>
    </row>
    <row r="56" spans="1:25" ht="19.5" customHeight="1">
      <c r="A56" s="235" t="s">
        <v>254</v>
      </c>
      <c r="B56" s="233">
        <v>288</v>
      </c>
      <c r="C56" s="230">
        <v>367</v>
      </c>
      <c r="D56" s="229">
        <v>252</v>
      </c>
      <c r="E56" s="230">
        <v>288</v>
      </c>
      <c r="F56" s="229">
        <f>SUM(B56:E56)</f>
        <v>1195</v>
      </c>
      <c r="G56" s="232">
        <f>F56/$F$9</f>
        <v>0.0018253499096489983</v>
      </c>
      <c r="H56" s="233">
        <v>438</v>
      </c>
      <c r="I56" s="230">
        <v>489</v>
      </c>
      <c r="J56" s="229"/>
      <c r="K56" s="230"/>
      <c r="L56" s="229">
        <f>SUM(H56:K56)</f>
        <v>927</v>
      </c>
      <c r="M56" s="234">
        <f>IF(ISERROR(F56/L56-1),"         /0",(F56/L56-1))</f>
        <v>0.28910463861920177</v>
      </c>
      <c r="N56" s="233">
        <v>3854</v>
      </c>
      <c r="O56" s="230">
        <v>4661</v>
      </c>
      <c r="P56" s="229">
        <v>252</v>
      </c>
      <c r="Q56" s="230">
        <v>288</v>
      </c>
      <c r="R56" s="229">
        <f>SUM(N56:Q56)</f>
        <v>9055</v>
      </c>
      <c r="S56" s="232">
        <f>R56/$R$9</f>
        <v>0.0014206426356584282</v>
      </c>
      <c r="T56" s="231">
        <v>4407</v>
      </c>
      <c r="U56" s="230">
        <v>4815</v>
      </c>
      <c r="V56" s="229">
        <v>0</v>
      </c>
      <c r="W56" s="230">
        <v>0</v>
      </c>
      <c r="X56" s="229">
        <f>SUM(T56:W56)</f>
        <v>9222</v>
      </c>
      <c r="Y56" s="228">
        <f>IF(ISERROR(R56/X56-1),"         /0",IF(R56/X56&gt;5,"  *  ",(R56/X56-1)))</f>
        <v>-0.018108870093255236</v>
      </c>
    </row>
    <row r="57" spans="1:25" ht="19.5" customHeight="1">
      <c r="A57" s="235" t="s">
        <v>213</v>
      </c>
      <c r="B57" s="233">
        <v>264</v>
      </c>
      <c r="C57" s="230">
        <v>219</v>
      </c>
      <c r="D57" s="229">
        <v>0</v>
      </c>
      <c r="E57" s="230">
        <v>0</v>
      </c>
      <c r="F57" s="229">
        <f>SUM(B57:E57)</f>
        <v>483</v>
      </c>
      <c r="G57" s="232">
        <f>F57/$F$9</f>
        <v>0.0007377774111803064</v>
      </c>
      <c r="H57" s="233">
        <v>268</v>
      </c>
      <c r="I57" s="230">
        <v>302</v>
      </c>
      <c r="J57" s="229"/>
      <c r="K57" s="230"/>
      <c r="L57" s="229">
        <f>SUM(H57:K57)</f>
        <v>570</v>
      </c>
      <c r="M57" s="234">
        <f>IF(ISERROR(F57/L57-1),"         /0",(F57/L57-1))</f>
        <v>-0.15263157894736845</v>
      </c>
      <c r="N57" s="233">
        <v>2539</v>
      </c>
      <c r="O57" s="230">
        <v>2638</v>
      </c>
      <c r="P57" s="229"/>
      <c r="Q57" s="230"/>
      <c r="R57" s="229">
        <f>SUM(N57:Q57)</f>
        <v>5177</v>
      </c>
      <c r="S57" s="232">
        <f>R57/$R$9</f>
        <v>0.0008122216371953267</v>
      </c>
      <c r="T57" s="231">
        <v>2758</v>
      </c>
      <c r="U57" s="230">
        <v>2524</v>
      </c>
      <c r="V57" s="229"/>
      <c r="W57" s="230"/>
      <c r="X57" s="229">
        <f>SUM(T57:W57)</f>
        <v>5282</v>
      </c>
      <c r="Y57" s="228">
        <f>IF(ISERROR(R57/X57-1),"         /0",IF(R57/X57&gt;5,"  *  ",(R57/X57-1)))</f>
        <v>-0.019878833775085147</v>
      </c>
    </row>
    <row r="58" spans="1:25" ht="19.5" customHeight="1">
      <c r="A58" s="235" t="s">
        <v>255</v>
      </c>
      <c r="B58" s="233">
        <v>187</v>
      </c>
      <c r="C58" s="230">
        <v>152</v>
      </c>
      <c r="D58" s="229">
        <v>0</v>
      </c>
      <c r="E58" s="230">
        <v>0</v>
      </c>
      <c r="F58" s="229">
        <f t="shared" si="8"/>
        <v>339</v>
      </c>
      <c r="G58" s="232">
        <f t="shared" si="9"/>
        <v>0.0005178189283439417</v>
      </c>
      <c r="H58" s="233">
        <v>272</v>
      </c>
      <c r="I58" s="230">
        <v>234</v>
      </c>
      <c r="J58" s="229"/>
      <c r="K58" s="230"/>
      <c r="L58" s="229">
        <f t="shared" si="10"/>
        <v>506</v>
      </c>
      <c r="M58" s="234">
        <f t="shared" si="11"/>
        <v>-0.3300395256916996</v>
      </c>
      <c r="N58" s="233">
        <v>2477</v>
      </c>
      <c r="O58" s="230">
        <v>2362</v>
      </c>
      <c r="P58" s="229"/>
      <c r="Q58" s="230"/>
      <c r="R58" s="229">
        <f t="shared" si="12"/>
        <v>4839</v>
      </c>
      <c r="S58" s="232">
        <f t="shared" si="13"/>
        <v>0.0007591926796191203</v>
      </c>
      <c r="T58" s="231">
        <v>2216</v>
      </c>
      <c r="U58" s="230">
        <v>2080</v>
      </c>
      <c r="V58" s="229">
        <v>234</v>
      </c>
      <c r="W58" s="230">
        <v>192</v>
      </c>
      <c r="X58" s="229">
        <f t="shared" si="14"/>
        <v>4722</v>
      </c>
      <c r="Y58" s="228">
        <f t="shared" si="15"/>
        <v>0.024777636594663255</v>
      </c>
    </row>
    <row r="59" spans="1:25" ht="19.5" customHeight="1">
      <c r="A59" s="235" t="s">
        <v>246</v>
      </c>
      <c r="B59" s="233">
        <v>191</v>
      </c>
      <c r="C59" s="230">
        <v>127</v>
      </c>
      <c r="D59" s="229">
        <v>0</v>
      </c>
      <c r="E59" s="230">
        <v>0</v>
      </c>
      <c r="F59" s="229">
        <f>SUM(B59:E59)</f>
        <v>318</v>
      </c>
      <c r="G59" s="232">
        <f>F59/$F$9</f>
        <v>0.0004857416495969719</v>
      </c>
      <c r="H59" s="233">
        <v>216</v>
      </c>
      <c r="I59" s="230">
        <v>49</v>
      </c>
      <c r="J59" s="229"/>
      <c r="K59" s="230"/>
      <c r="L59" s="229">
        <f>SUM(H59:K59)</f>
        <v>265</v>
      </c>
      <c r="M59" s="234">
        <f>IF(ISERROR(F59/L59-1),"         /0",(F59/L59-1))</f>
        <v>0.19999999999999996</v>
      </c>
      <c r="N59" s="233">
        <v>3083</v>
      </c>
      <c r="O59" s="230">
        <v>1294</v>
      </c>
      <c r="P59" s="229"/>
      <c r="Q59" s="230"/>
      <c r="R59" s="229">
        <f>SUM(N59:Q59)</f>
        <v>4377</v>
      </c>
      <c r="S59" s="232">
        <f>R59/$R$9</f>
        <v>0.0006867093115711696</v>
      </c>
      <c r="T59" s="231">
        <v>4481</v>
      </c>
      <c r="U59" s="230">
        <v>3318</v>
      </c>
      <c r="V59" s="229"/>
      <c r="W59" s="230"/>
      <c r="X59" s="229">
        <f>SUM(T59:W59)</f>
        <v>7799</v>
      </c>
      <c r="Y59" s="228">
        <f>IF(ISERROR(R59/X59-1),"         /0",IF(R59/X59&gt;5,"  *  ",(R59/X59-1)))</f>
        <v>-0.4387742018207462</v>
      </c>
    </row>
    <row r="60" spans="1:25" ht="19.5" customHeight="1" thickBot="1">
      <c r="A60" s="235" t="s">
        <v>225</v>
      </c>
      <c r="B60" s="233">
        <v>247</v>
      </c>
      <c r="C60" s="230">
        <v>183</v>
      </c>
      <c r="D60" s="229">
        <v>27</v>
      </c>
      <c r="E60" s="230">
        <v>20</v>
      </c>
      <c r="F60" s="229">
        <f t="shared" si="8"/>
        <v>477</v>
      </c>
      <c r="G60" s="232">
        <f t="shared" si="9"/>
        <v>0.0007286124743954578</v>
      </c>
      <c r="H60" s="233">
        <v>68</v>
      </c>
      <c r="I60" s="230">
        <v>15</v>
      </c>
      <c r="J60" s="229">
        <v>99</v>
      </c>
      <c r="K60" s="230">
        <v>103</v>
      </c>
      <c r="L60" s="229">
        <f t="shared" si="10"/>
        <v>285</v>
      </c>
      <c r="M60" s="234">
        <f t="shared" si="11"/>
        <v>0.6736842105263159</v>
      </c>
      <c r="N60" s="233">
        <v>868</v>
      </c>
      <c r="O60" s="230">
        <v>605</v>
      </c>
      <c r="P60" s="229">
        <v>70</v>
      </c>
      <c r="Q60" s="230">
        <v>69</v>
      </c>
      <c r="R60" s="229">
        <f t="shared" si="12"/>
        <v>1612</v>
      </c>
      <c r="S60" s="232">
        <f t="shared" si="13"/>
        <v>0.00025290733613267657</v>
      </c>
      <c r="T60" s="231">
        <v>5000</v>
      </c>
      <c r="U60" s="230">
        <v>4716</v>
      </c>
      <c r="V60" s="229">
        <v>255</v>
      </c>
      <c r="W60" s="230">
        <v>410</v>
      </c>
      <c r="X60" s="229">
        <f t="shared" si="14"/>
        <v>10381</v>
      </c>
      <c r="Y60" s="228">
        <f t="shared" si="15"/>
        <v>-0.8447163086407861</v>
      </c>
    </row>
    <row r="61" spans="1:25" s="220" customFormat="1" ht="19.5" customHeight="1" thickBot="1">
      <c r="A61" s="279" t="s">
        <v>56</v>
      </c>
      <c r="B61" s="276">
        <v>972</v>
      </c>
      <c r="C61" s="275">
        <v>298</v>
      </c>
      <c r="D61" s="274">
        <v>1</v>
      </c>
      <c r="E61" s="275">
        <v>0</v>
      </c>
      <c r="F61" s="274">
        <f t="shared" si="8"/>
        <v>1271</v>
      </c>
      <c r="G61" s="277">
        <f t="shared" si="9"/>
        <v>0.0019414391089237462</v>
      </c>
      <c r="H61" s="276">
        <v>1080</v>
      </c>
      <c r="I61" s="275">
        <v>419</v>
      </c>
      <c r="J61" s="274">
        <v>0</v>
      </c>
      <c r="K61" s="275">
        <v>0</v>
      </c>
      <c r="L61" s="274">
        <f t="shared" si="10"/>
        <v>1499</v>
      </c>
      <c r="M61" s="278">
        <f t="shared" si="11"/>
        <v>-0.15210140093395597</v>
      </c>
      <c r="N61" s="276">
        <v>10361</v>
      </c>
      <c r="O61" s="275">
        <v>1516</v>
      </c>
      <c r="P61" s="274">
        <v>5074</v>
      </c>
      <c r="Q61" s="275">
        <v>4312</v>
      </c>
      <c r="R61" s="274">
        <f t="shared" si="12"/>
        <v>21263</v>
      </c>
      <c r="S61" s="277">
        <f t="shared" si="13"/>
        <v>0.0033359607246830655</v>
      </c>
      <c r="T61" s="276">
        <v>10141</v>
      </c>
      <c r="U61" s="275">
        <v>2635</v>
      </c>
      <c r="V61" s="274">
        <v>1856</v>
      </c>
      <c r="W61" s="275">
        <v>1872</v>
      </c>
      <c r="X61" s="274">
        <f t="shared" si="14"/>
        <v>16504</v>
      </c>
      <c r="Y61" s="271">
        <f t="shared" si="15"/>
        <v>0.28835433834222</v>
      </c>
    </row>
    <row r="62" ht="15" thickTop="1">
      <c r="A62" s="121" t="s">
        <v>160</v>
      </c>
    </row>
    <row r="63" ht="14.25">
      <c r="A63" s="121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2:Y65536 M62:M65536 Y3 M3">
    <cfRule type="cellIs" priority="3" dxfId="93" operator="lessThan" stopIfTrue="1">
      <formula>0</formula>
    </cfRule>
  </conditionalFormatting>
  <conditionalFormatting sqref="Y9:Y61 M9:M6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4">
      <selection activeCell="T58" sqref="T58:W58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83" t="s">
        <v>28</v>
      </c>
      <c r="Y1" s="584"/>
    </row>
    <row r="2" ht="5.25" customHeight="1" thickBot="1"/>
    <row r="3" spans="1:25" ht="24.75" customHeight="1" thickTop="1">
      <c r="A3" s="644" t="s">
        <v>70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5" t="s">
        <v>45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270" customFormat="1" ht="15.75" customHeight="1" thickBot="1" thickTop="1">
      <c r="A5" s="671" t="s">
        <v>62</v>
      </c>
      <c r="B5" s="661" t="s">
        <v>36</v>
      </c>
      <c r="C5" s="662"/>
      <c r="D5" s="662"/>
      <c r="E5" s="662"/>
      <c r="F5" s="662"/>
      <c r="G5" s="662"/>
      <c r="H5" s="662"/>
      <c r="I5" s="662"/>
      <c r="J5" s="663"/>
      <c r="K5" s="663"/>
      <c r="L5" s="663"/>
      <c r="M5" s="664"/>
      <c r="N5" s="661" t="s">
        <v>35</v>
      </c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5"/>
    </row>
    <row r="6" spans="1:25" s="168" customFormat="1" ht="26.25" customHeight="1" thickBot="1">
      <c r="A6" s="672"/>
      <c r="B6" s="650" t="s">
        <v>207</v>
      </c>
      <c r="C6" s="651"/>
      <c r="D6" s="651"/>
      <c r="E6" s="651"/>
      <c r="F6" s="651"/>
      <c r="G6" s="647" t="s">
        <v>34</v>
      </c>
      <c r="H6" s="650" t="s">
        <v>208</v>
      </c>
      <c r="I6" s="651"/>
      <c r="J6" s="651"/>
      <c r="K6" s="651"/>
      <c r="L6" s="651"/>
      <c r="M6" s="658" t="s">
        <v>33</v>
      </c>
      <c r="N6" s="650" t="s">
        <v>209</v>
      </c>
      <c r="O6" s="651"/>
      <c r="P6" s="651"/>
      <c r="Q6" s="651"/>
      <c r="R6" s="651"/>
      <c r="S6" s="647" t="s">
        <v>34</v>
      </c>
      <c r="T6" s="650" t="s">
        <v>210</v>
      </c>
      <c r="U6" s="651"/>
      <c r="V6" s="651"/>
      <c r="W6" s="651"/>
      <c r="X6" s="651"/>
      <c r="Y6" s="652" t="s">
        <v>33</v>
      </c>
    </row>
    <row r="7" spans="1:25" s="168" customFormat="1" ht="26.25" customHeight="1">
      <c r="A7" s="673"/>
      <c r="B7" s="582" t="s">
        <v>22</v>
      </c>
      <c r="C7" s="578"/>
      <c r="D7" s="577" t="s">
        <v>21</v>
      </c>
      <c r="E7" s="578"/>
      <c r="F7" s="670" t="s">
        <v>17</v>
      </c>
      <c r="G7" s="648"/>
      <c r="H7" s="582" t="s">
        <v>22</v>
      </c>
      <c r="I7" s="578"/>
      <c r="J7" s="577" t="s">
        <v>21</v>
      </c>
      <c r="K7" s="578"/>
      <c r="L7" s="670" t="s">
        <v>17</v>
      </c>
      <c r="M7" s="659"/>
      <c r="N7" s="582" t="s">
        <v>22</v>
      </c>
      <c r="O7" s="578"/>
      <c r="P7" s="577" t="s">
        <v>21</v>
      </c>
      <c r="Q7" s="578"/>
      <c r="R7" s="670" t="s">
        <v>17</v>
      </c>
      <c r="S7" s="648"/>
      <c r="T7" s="582" t="s">
        <v>22</v>
      </c>
      <c r="U7" s="578"/>
      <c r="V7" s="577" t="s">
        <v>21</v>
      </c>
      <c r="W7" s="578"/>
      <c r="X7" s="670" t="s">
        <v>17</v>
      </c>
      <c r="Y7" s="653"/>
    </row>
    <row r="8" spans="1:25" s="266" customFormat="1" ht="28.5" thickBot="1">
      <c r="A8" s="674"/>
      <c r="B8" s="269" t="s">
        <v>31</v>
      </c>
      <c r="C8" s="267" t="s">
        <v>30</v>
      </c>
      <c r="D8" s="268" t="s">
        <v>31</v>
      </c>
      <c r="E8" s="267" t="s">
        <v>30</v>
      </c>
      <c r="F8" s="643"/>
      <c r="G8" s="649"/>
      <c r="H8" s="269" t="s">
        <v>31</v>
      </c>
      <c r="I8" s="267" t="s">
        <v>30</v>
      </c>
      <c r="J8" s="268" t="s">
        <v>31</v>
      </c>
      <c r="K8" s="267" t="s">
        <v>30</v>
      </c>
      <c r="L8" s="643"/>
      <c r="M8" s="660"/>
      <c r="N8" s="269" t="s">
        <v>31</v>
      </c>
      <c r="O8" s="267" t="s">
        <v>30</v>
      </c>
      <c r="P8" s="268" t="s">
        <v>31</v>
      </c>
      <c r="Q8" s="267" t="s">
        <v>30</v>
      </c>
      <c r="R8" s="643"/>
      <c r="S8" s="649"/>
      <c r="T8" s="269" t="s">
        <v>31</v>
      </c>
      <c r="U8" s="267" t="s">
        <v>30</v>
      </c>
      <c r="V8" s="268" t="s">
        <v>31</v>
      </c>
      <c r="W8" s="267" t="s">
        <v>30</v>
      </c>
      <c r="X8" s="643"/>
      <c r="Y8" s="654"/>
    </row>
    <row r="9" spans="1:25" s="259" customFormat="1" ht="18" customHeight="1" thickBot="1" thickTop="1">
      <c r="A9" s="323" t="s">
        <v>24</v>
      </c>
      <c r="B9" s="321">
        <f>B10+B20+B36+B46+B53+B58</f>
        <v>26151.77500000001</v>
      </c>
      <c r="C9" s="320">
        <f>C10+C20+C36+C46+C53+C58</f>
        <v>17573.395</v>
      </c>
      <c r="D9" s="319">
        <f>D10+D20+D36+D46+D53+D58</f>
        <v>2969.441</v>
      </c>
      <c r="E9" s="320">
        <f>E10+E20+E36+E46+E53+E58</f>
        <v>2118.289</v>
      </c>
      <c r="F9" s="319">
        <f aca="true" t="shared" si="0" ref="F9:F19">SUM(B9:E9)</f>
        <v>48812.90000000001</v>
      </c>
      <c r="G9" s="322">
        <f aca="true" t="shared" si="1" ref="G9:G19">F9/$F$9</f>
        <v>1</v>
      </c>
      <c r="H9" s="321">
        <f>H10+H20+H36+H46+H53+H58</f>
        <v>23228.910000000003</v>
      </c>
      <c r="I9" s="320">
        <f>I10+I20+I36+I46+I53+I58</f>
        <v>16263.605</v>
      </c>
      <c r="J9" s="319">
        <f>J10+J20+J36+J46+J53+J58</f>
        <v>3827.0759999999996</v>
      </c>
      <c r="K9" s="320">
        <f>K10+K20+K36+K46+K53+K58</f>
        <v>3287.133</v>
      </c>
      <c r="L9" s="319">
        <f aca="true" t="shared" si="2" ref="L9:L19">SUM(H9:K9)</f>
        <v>46606.724</v>
      </c>
      <c r="M9" s="446">
        <f aca="true" t="shared" si="3" ref="M9:M22">IF(ISERROR(F9/L9-1),"         /0",(F9/L9-1))</f>
        <v>0.047336002418878476</v>
      </c>
      <c r="N9" s="321">
        <f>N10+N20+N36+N46+N53+N58</f>
        <v>257495.439</v>
      </c>
      <c r="O9" s="320">
        <f>O10+O20+O36+O46+O53+O58</f>
        <v>167532.855</v>
      </c>
      <c r="P9" s="319">
        <f>P10+P20+P36+P46+P53+P58</f>
        <v>26622.376</v>
      </c>
      <c r="Q9" s="320">
        <f>Q10+Q20+Q36+Q46+Q53+Q58</f>
        <v>18519.969000000005</v>
      </c>
      <c r="R9" s="319">
        <f aca="true" t="shared" si="4" ref="R9:R19">SUM(N9:Q9)</f>
        <v>470170.63899999997</v>
      </c>
      <c r="S9" s="322">
        <f aca="true" t="shared" si="5" ref="S9:S19">R9/$R$9</f>
        <v>1</v>
      </c>
      <c r="T9" s="321">
        <f>T10+T20+T36+T46+T53+T58</f>
        <v>238673.31699999995</v>
      </c>
      <c r="U9" s="320">
        <f>U10+U20+U36+U46+U53+U58</f>
        <v>155849.497</v>
      </c>
      <c r="V9" s="319">
        <f>V10+V20+V36+V46+V53+V58</f>
        <v>37145.674</v>
      </c>
      <c r="W9" s="320">
        <f>W10+W20+W36+W46+W53+W58</f>
        <v>24269.568</v>
      </c>
      <c r="X9" s="319">
        <f aca="true" t="shared" si="6" ref="X9:X19">SUM(T9:W9)</f>
        <v>455938.056</v>
      </c>
      <c r="Y9" s="318">
        <f>IF(ISERROR(R9/X9-1),"         /0",(R9/X9-1))</f>
        <v>0.03121604527786981</v>
      </c>
    </row>
    <row r="10" spans="1:25" s="236" customFormat="1" ht="19.5" customHeight="1" thickTop="1">
      <c r="A10" s="317" t="s">
        <v>61</v>
      </c>
      <c r="B10" s="314">
        <f>SUM(B11:B19)</f>
        <v>16130.680000000004</v>
      </c>
      <c r="C10" s="313">
        <f>SUM(C11:C19)</f>
        <v>8816.805</v>
      </c>
      <c r="D10" s="312">
        <f>SUM(D11:D19)</f>
        <v>2815.5190000000002</v>
      </c>
      <c r="E10" s="313">
        <f>SUM(E11:E19)</f>
        <v>1452.056</v>
      </c>
      <c r="F10" s="312">
        <f t="shared" si="0"/>
        <v>29215.060000000005</v>
      </c>
      <c r="G10" s="315">
        <f t="shared" si="1"/>
        <v>0.5985110493332705</v>
      </c>
      <c r="H10" s="314">
        <f>SUM(H11:H19)</f>
        <v>13095.29</v>
      </c>
      <c r="I10" s="313">
        <f>SUM(I11:I19)</f>
        <v>7532.897000000001</v>
      </c>
      <c r="J10" s="312">
        <f>SUM(J11:J19)</f>
        <v>3431.268</v>
      </c>
      <c r="K10" s="313">
        <f>SUM(K11:K19)</f>
        <v>2461.9449999999997</v>
      </c>
      <c r="L10" s="312">
        <f t="shared" si="2"/>
        <v>26521.4</v>
      </c>
      <c r="M10" s="316">
        <f t="shared" si="3"/>
        <v>0.10156552821495102</v>
      </c>
      <c r="N10" s="314">
        <f>SUM(N11:N19)</f>
        <v>164203.39800000002</v>
      </c>
      <c r="O10" s="313">
        <f>SUM(O11:O19)</f>
        <v>83497.13100000001</v>
      </c>
      <c r="P10" s="312">
        <f>SUM(P11:P19)</f>
        <v>25691.406</v>
      </c>
      <c r="Q10" s="313">
        <f>SUM(Q11:Q19)</f>
        <v>13617.386</v>
      </c>
      <c r="R10" s="312">
        <f t="shared" si="4"/>
        <v>287009.32100000005</v>
      </c>
      <c r="S10" s="315">
        <f t="shared" si="5"/>
        <v>0.6104365036711705</v>
      </c>
      <c r="T10" s="314">
        <f>SUM(T11:T19)</f>
        <v>149123.36699999994</v>
      </c>
      <c r="U10" s="313">
        <f>SUM(U11:U19)</f>
        <v>74110.44400000002</v>
      </c>
      <c r="V10" s="312">
        <f>SUM(V11:V19)</f>
        <v>33172.420999999995</v>
      </c>
      <c r="W10" s="313">
        <f>SUM(W11:W19)</f>
        <v>19188.862</v>
      </c>
      <c r="X10" s="312">
        <f t="shared" si="6"/>
        <v>275595.094</v>
      </c>
      <c r="Y10" s="311">
        <f aca="true" t="shared" si="7" ref="Y10:Y19">IF(ISERROR(R10/X10-1),"         /0",IF(R10/X10&gt;5,"  *  ",(R10/X10-1)))</f>
        <v>0.04141665526165017</v>
      </c>
    </row>
    <row r="11" spans="1:25" ht="19.5" customHeight="1">
      <c r="A11" s="235" t="s">
        <v>320</v>
      </c>
      <c r="B11" s="233">
        <v>10776.211000000003</v>
      </c>
      <c r="C11" s="230">
        <v>6267.8859999999995</v>
      </c>
      <c r="D11" s="229">
        <v>1987.374</v>
      </c>
      <c r="E11" s="230">
        <v>1429.569</v>
      </c>
      <c r="F11" s="229">
        <f t="shared" si="0"/>
        <v>20461.04</v>
      </c>
      <c r="G11" s="232">
        <f t="shared" si="1"/>
        <v>0.4191728006326196</v>
      </c>
      <c r="H11" s="233">
        <v>8747.967</v>
      </c>
      <c r="I11" s="230">
        <v>5184.477000000001</v>
      </c>
      <c r="J11" s="229">
        <v>2478.947</v>
      </c>
      <c r="K11" s="230">
        <v>2224.4089999999997</v>
      </c>
      <c r="L11" s="229">
        <f t="shared" si="2"/>
        <v>18635.800000000003</v>
      </c>
      <c r="M11" s="234">
        <f t="shared" si="3"/>
        <v>0.09794266948561359</v>
      </c>
      <c r="N11" s="233">
        <v>115403.23000000003</v>
      </c>
      <c r="O11" s="230">
        <v>59864.886000000006</v>
      </c>
      <c r="P11" s="229">
        <v>17400.913</v>
      </c>
      <c r="Q11" s="230">
        <v>12671.679</v>
      </c>
      <c r="R11" s="229">
        <f t="shared" si="4"/>
        <v>205340.70800000004</v>
      </c>
      <c r="S11" s="232">
        <f t="shared" si="5"/>
        <v>0.4367365610850065</v>
      </c>
      <c r="T11" s="233">
        <v>102739.29199999993</v>
      </c>
      <c r="U11" s="230">
        <v>51835.61400000001</v>
      </c>
      <c r="V11" s="229">
        <v>26454.796999999995</v>
      </c>
      <c r="W11" s="230">
        <v>18000.371000000003</v>
      </c>
      <c r="X11" s="229">
        <f t="shared" si="6"/>
        <v>199030.07399999994</v>
      </c>
      <c r="Y11" s="228">
        <f t="shared" si="7"/>
        <v>0.031706936912459405</v>
      </c>
    </row>
    <row r="12" spans="1:25" ht="19.5" customHeight="1">
      <c r="A12" s="235" t="s">
        <v>322</v>
      </c>
      <c r="B12" s="233">
        <v>4348.29</v>
      </c>
      <c r="C12" s="230">
        <v>482.029</v>
      </c>
      <c r="D12" s="229">
        <v>633.836</v>
      </c>
      <c r="E12" s="230">
        <v>22.486</v>
      </c>
      <c r="F12" s="229">
        <f t="shared" si="0"/>
        <v>5486.641</v>
      </c>
      <c r="G12" s="232">
        <f t="shared" si="1"/>
        <v>0.11240145535299068</v>
      </c>
      <c r="H12" s="233">
        <v>3237.189</v>
      </c>
      <c r="I12" s="230">
        <v>482.633</v>
      </c>
      <c r="J12" s="229">
        <v>903.017</v>
      </c>
      <c r="K12" s="230">
        <v>201.259</v>
      </c>
      <c r="L12" s="229">
        <f t="shared" si="2"/>
        <v>4824.098</v>
      </c>
      <c r="M12" s="234">
        <f t="shared" si="3"/>
        <v>0.1373402862047992</v>
      </c>
      <c r="N12" s="233">
        <v>38263.278999999995</v>
      </c>
      <c r="O12" s="230">
        <v>4092.209</v>
      </c>
      <c r="P12" s="229">
        <v>6171.2480000000005</v>
      </c>
      <c r="Q12" s="230">
        <v>604.247</v>
      </c>
      <c r="R12" s="229">
        <f t="shared" si="4"/>
        <v>49130.983</v>
      </c>
      <c r="S12" s="232">
        <f t="shared" si="5"/>
        <v>0.10449606786271484</v>
      </c>
      <c r="T12" s="233">
        <v>36892.22600000001</v>
      </c>
      <c r="U12" s="230">
        <v>5422.471000000002</v>
      </c>
      <c r="V12" s="229">
        <v>6542.347</v>
      </c>
      <c r="W12" s="230">
        <v>996.2080000000001</v>
      </c>
      <c r="X12" s="229">
        <f t="shared" si="6"/>
        <v>49853.252000000015</v>
      </c>
      <c r="Y12" s="228">
        <f t="shared" si="7"/>
        <v>-0.01448790141112588</v>
      </c>
    </row>
    <row r="13" spans="1:25" ht="19.5" customHeight="1">
      <c r="A13" s="235" t="s">
        <v>325</v>
      </c>
      <c r="B13" s="233">
        <v>19.319</v>
      </c>
      <c r="C13" s="230">
        <v>505.099</v>
      </c>
      <c r="D13" s="229">
        <v>0</v>
      </c>
      <c r="E13" s="230">
        <v>0</v>
      </c>
      <c r="F13" s="229">
        <f t="shared" si="0"/>
        <v>524.418</v>
      </c>
      <c r="G13" s="232">
        <f t="shared" si="1"/>
        <v>0.010743430527585944</v>
      </c>
      <c r="H13" s="233">
        <v>87.91</v>
      </c>
      <c r="I13" s="230">
        <v>510.97499999999997</v>
      </c>
      <c r="J13" s="229"/>
      <c r="K13" s="230"/>
      <c r="L13" s="229">
        <f t="shared" si="2"/>
        <v>598.885</v>
      </c>
      <c r="M13" s="234">
        <f>IF(ISERROR(F13/L13-1),"         /0",(F13/L13-1))</f>
        <v>-0.12434273691944198</v>
      </c>
      <c r="N13" s="233">
        <v>408.478</v>
      </c>
      <c r="O13" s="230">
        <v>4758.441999999999</v>
      </c>
      <c r="P13" s="229">
        <v>0</v>
      </c>
      <c r="Q13" s="230">
        <v>50.477</v>
      </c>
      <c r="R13" s="229">
        <f t="shared" si="4"/>
        <v>5217.396999999999</v>
      </c>
      <c r="S13" s="232">
        <f t="shared" si="5"/>
        <v>0.011096815851999639</v>
      </c>
      <c r="T13" s="233">
        <v>556.428</v>
      </c>
      <c r="U13" s="230">
        <v>5462.847000000001</v>
      </c>
      <c r="V13" s="229">
        <v>0</v>
      </c>
      <c r="W13" s="230">
        <v>0</v>
      </c>
      <c r="X13" s="229">
        <f t="shared" si="6"/>
        <v>6019.275000000001</v>
      </c>
      <c r="Y13" s="228">
        <f t="shared" si="7"/>
        <v>-0.13321836932188702</v>
      </c>
    </row>
    <row r="14" spans="1:25" ht="19.5" customHeight="1">
      <c r="A14" s="235" t="s">
        <v>328</v>
      </c>
      <c r="B14" s="233">
        <v>20.365</v>
      </c>
      <c r="C14" s="230">
        <v>393.853</v>
      </c>
      <c r="D14" s="229">
        <v>0</v>
      </c>
      <c r="E14" s="230">
        <v>0</v>
      </c>
      <c r="F14" s="229">
        <f t="shared" si="0"/>
        <v>414.218</v>
      </c>
      <c r="G14" s="232">
        <f t="shared" si="1"/>
        <v>0.008485830589864563</v>
      </c>
      <c r="H14" s="233">
        <v>21.099</v>
      </c>
      <c r="I14" s="230">
        <v>514.76</v>
      </c>
      <c r="J14" s="229"/>
      <c r="K14" s="230"/>
      <c r="L14" s="229">
        <f t="shared" si="2"/>
        <v>535.859</v>
      </c>
      <c r="M14" s="234">
        <f t="shared" si="3"/>
        <v>-0.22700187922569182</v>
      </c>
      <c r="N14" s="233">
        <v>307.444</v>
      </c>
      <c r="O14" s="230">
        <v>5797.104</v>
      </c>
      <c r="P14" s="229">
        <v>0</v>
      </c>
      <c r="Q14" s="230">
        <v>0</v>
      </c>
      <c r="R14" s="229">
        <f t="shared" si="4"/>
        <v>6104.548000000001</v>
      </c>
      <c r="S14" s="232">
        <f t="shared" si="5"/>
        <v>0.012983686120817087</v>
      </c>
      <c r="T14" s="233">
        <v>353.52400000000006</v>
      </c>
      <c r="U14" s="230">
        <v>4705.472</v>
      </c>
      <c r="V14" s="229">
        <v>0</v>
      </c>
      <c r="W14" s="230">
        <v>70.712</v>
      </c>
      <c r="X14" s="229">
        <f t="shared" si="6"/>
        <v>5129.7080000000005</v>
      </c>
      <c r="Y14" s="228">
        <f t="shared" si="7"/>
        <v>0.19003810743223593</v>
      </c>
    </row>
    <row r="15" spans="1:25" ht="19.5" customHeight="1">
      <c r="A15" s="235" t="s">
        <v>323</v>
      </c>
      <c r="B15" s="233">
        <v>198.998</v>
      </c>
      <c r="C15" s="230">
        <v>143.483</v>
      </c>
      <c r="D15" s="229">
        <v>0</v>
      </c>
      <c r="E15" s="230">
        <v>0</v>
      </c>
      <c r="F15" s="229">
        <f>SUM(B15:E15)</f>
        <v>342.481</v>
      </c>
      <c r="G15" s="232">
        <f>F15/$F$9</f>
        <v>0.0070161985868489665</v>
      </c>
      <c r="H15" s="233">
        <v>183.412</v>
      </c>
      <c r="I15" s="230">
        <v>148.022</v>
      </c>
      <c r="J15" s="229"/>
      <c r="K15" s="230"/>
      <c r="L15" s="229">
        <f>SUM(H15:K15)</f>
        <v>331.43399999999997</v>
      </c>
      <c r="M15" s="234">
        <f>IF(ISERROR(F15/L15-1),"         /0",(F15/L15-1))</f>
        <v>0.03333091957976553</v>
      </c>
      <c r="N15" s="233">
        <v>2017.4450000000002</v>
      </c>
      <c r="O15" s="230">
        <v>1297.7509999999997</v>
      </c>
      <c r="P15" s="229">
        <v>0</v>
      </c>
      <c r="Q15" s="230">
        <v>0</v>
      </c>
      <c r="R15" s="229">
        <f>SUM(N15:Q15)</f>
        <v>3315.196</v>
      </c>
      <c r="S15" s="232">
        <f>R15/$R$9</f>
        <v>0.007051048544951783</v>
      </c>
      <c r="T15" s="233">
        <v>1627.761</v>
      </c>
      <c r="U15" s="230">
        <v>1172.8670000000002</v>
      </c>
      <c r="V15" s="229">
        <v>0</v>
      </c>
      <c r="W15" s="230">
        <v>0</v>
      </c>
      <c r="X15" s="229">
        <f>SUM(T15:W15)</f>
        <v>2800.628</v>
      </c>
      <c r="Y15" s="228">
        <f>IF(ISERROR(R15/X15-1),"         /0",IF(R15/X15&gt;5,"  *  ",(R15/X15-1)))</f>
        <v>0.18373307700987063</v>
      </c>
    </row>
    <row r="16" spans="1:25" ht="19.5" customHeight="1">
      <c r="A16" s="235" t="s">
        <v>330</v>
      </c>
      <c r="B16" s="233">
        <v>136.47</v>
      </c>
      <c r="C16" s="230">
        <v>157.39</v>
      </c>
      <c r="D16" s="229">
        <v>0</v>
      </c>
      <c r="E16" s="230">
        <v>0</v>
      </c>
      <c r="F16" s="229">
        <f t="shared" si="0"/>
        <v>293.86</v>
      </c>
      <c r="G16" s="232">
        <f t="shared" si="1"/>
        <v>0.006020129924671551</v>
      </c>
      <c r="H16" s="233">
        <v>103.798</v>
      </c>
      <c r="I16" s="230">
        <v>74.814</v>
      </c>
      <c r="J16" s="229"/>
      <c r="K16" s="230"/>
      <c r="L16" s="229">
        <f t="shared" si="2"/>
        <v>178.612</v>
      </c>
      <c r="M16" s="234">
        <f t="shared" si="3"/>
        <v>0.6452422009719394</v>
      </c>
      <c r="N16" s="233">
        <v>1210.5420000000001</v>
      </c>
      <c r="O16" s="230">
        <v>1157.09</v>
      </c>
      <c r="P16" s="229">
        <v>0</v>
      </c>
      <c r="Q16" s="230">
        <v>0</v>
      </c>
      <c r="R16" s="229">
        <f t="shared" si="4"/>
        <v>2367.632</v>
      </c>
      <c r="S16" s="232">
        <f t="shared" si="5"/>
        <v>0.005035686628658239</v>
      </c>
      <c r="T16" s="233">
        <v>906.225</v>
      </c>
      <c r="U16" s="230">
        <v>727.864</v>
      </c>
      <c r="V16" s="229"/>
      <c r="W16" s="230"/>
      <c r="X16" s="229">
        <f t="shared" si="6"/>
        <v>1634.089</v>
      </c>
      <c r="Y16" s="228">
        <f t="shared" si="7"/>
        <v>0.44890027409767774</v>
      </c>
    </row>
    <row r="17" spans="1:25" ht="19.5" customHeight="1">
      <c r="A17" s="235" t="s">
        <v>332</v>
      </c>
      <c r="B17" s="233">
        <v>30.108</v>
      </c>
      <c r="C17" s="230">
        <v>1.751</v>
      </c>
      <c r="D17" s="229">
        <v>0</v>
      </c>
      <c r="E17" s="230">
        <v>0</v>
      </c>
      <c r="F17" s="229">
        <f t="shared" si="0"/>
        <v>31.859</v>
      </c>
      <c r="G17" s="232">
        <f t="shared" si="1"/>
        <v>0.0006526758295450588</v>
      </c>
      <c r="H17" s="233">
        <v>42.815</v>
      </c>
      <c r="I17" s="230">
        <v>7.288</v>
      </c>
      <c r="J17" s="229"/>
      <c r="K17" s="230"/>
      <c r="L17" s="229">
        <f t="shared" si="2"/>
        <v>50.102999999999994</v>
      </c>
      <c r="M17" s="234">
        <f t="shared" si="3"/>
        <v>-0.3641298924216114</v>
      </c>
      <c r="N17" s="233">
        <v>302.766</v>
      </c>
      <c r="O17" s="230">
        <v>25.939</v>
      </c>
      <c r="P17" s="229"/>
      <c r="Q17" s="230"/>
      <c r="R17" s="229">
        <f t="shared" si="4"/>
        <v>328.70500000000004</v>
      </c>
      <c r="S17" s="232">
        <f t="shared" si="5"/>
        <v>0.0006991185172666643</v>
      </c>
      <c r="T17" s="233">
        <v>620.998</v>
      </c>
      <c r="U17" s="230">
        <v>131.251</v>
      </c>
      <c r="V17" s="229"/>
      <c r="W17" s="230"/>
      <c r="X17" s="229">
        <f t="shared" si="6"/>
        <v>752.249</v>
      </c>
      <c r="Y17" s="228">
        <f t="shared" si="7"/>
        <v>-0.5630369731299077</v>
      </c>
    </row>
    <row r="18" spans="1:25" ht="19.5" customHeight="1">
      <c r="A18" s="235" t="s">
        <v>324</v>
      </c>
      <c r="B18" s="233">
        <v>7.531</v>
      </c>
      <c r="C18" s="230">
        <v>23.862</v>
      </c>
      <c r="D18" s="229">
        <v>0</v>
      </c>
      <c r="E18" s="230">
        <v>0</v>
      </c>
      <c r="F18" s="229">
        <f t="shared" si="0"/>
        <v>31.392999999999997</v>
      </c>
      <c r="G18" s="232">
        <f t="shared" si="1"/>
        <v>0.0006431291728211188</v>
      </c>
      <c r="H18" s="233">
        <v>12.166</v>
      </c>
      <c r="I18" s="230">
        <v>37.931</v>
      </c>
      <c r="J18" s="229"/>
      <c r="K18" s="230"/>
      <c r="L18" s="229">
        <f t="shared" si="2"/>
        <v>50.096999999999994</v>
      </c>
      <c r="M18" s="234">
        <f t="shared" si="3"/>
        <v>-0.3733556899614747</v>
      </c>
      <c r="N18" s="233">
        <v>96.465</v>
      </c>
      <c r="O18" s="230">
        <v>180.166</v>
      </c>
      <c r="P18" s="229"/>
      <c r="Q18" s="230"/>
      <c r="R18" s="229">
        <f t="shared" si="4"/>
        <v>276.631</v>
      </c>
      <c r="S18" s="232">
        <f t="shared" si="5"/>
        <v>0.0005883629836783577</v>
      </c>
      <c r="T18" s="233">
        <v>157.53199999999998</v>
      </c>
      <c r="U18" s="230">
        <v>233.69099999999997</v>
      </c>
      <c r="V18" s="229"/>
      <c r="W18" s="230"/>
      <c r="X18" s="229">
        <f t="shared" si="6"/>
        <v>391.22299999999996</v>
      </c>
      <c r="Y18" s="228">
        <f t="shared" si="7"/>
        <v>-0.2929071143567735</v>
      </c>
    </row>
    <row r="19" spans="1:25" ht="19.5" customHeight="1" thickBot="1">
      <c r="A19" s="235" t="s">
        <v>317</v>
      </c>
      <c r="B19" s="233">
        <v>593.388</v>
      </c>
      <c r="C19" s="230">
        <v>841.452</v>
      </c>
      <c r="D19" s="229">
        <v>194.30900000000003</v>
      </c>
      <c r="E19" s="230">
        <v>0.001</v>
      </c>
      <c r="F19" s="229">
        <f t="shared" si="0"/>
        <v>1629.15</v>
      </c>
      <c r="G19" s="232">
        <f t="shared" si="1"/>
        <v>0.03337539871632293</v>
      </c>
      <c r="H19" s="233">
        <v>658.934</v>
      </c>
      <c r="I19" s="230">
        <v>571.9970000000001</v>
      </c>
      <c r="J19" s="229">
        <v>49.304</v>
      </c>
      <c r="K19" s="230">
        <v>36.277</v>
      </c>
      <c r="L19" s="229">
        <f t="shared" si="2"/>
        <v>1316.5120000000002</v>
      </c>
      <c r="M19" s="234">
        <f t="shared" si="3"/>
        <v>0.2374744780146325</v>
      </c>
      <c r="N19" s="233">
        <v>6193.749</v>
      </c>
      <c r="O19" s="230">
        <v>6323.544</v>
      </c>
      <c r="P19" s="229">
        <v>2119.245</v>
      </c>
      <c r="Q19" s="230">
        <v>290.98299999999995</v>
      </c>
      <c r="R19" s="229">
        <f t="shared" si="4"/>
        <v>14927.521</v>
      </c>
      <c r="S19" s="232">
        <f t="shared" si="5"/>
        <v>0.03174915607607731</v>
      </c>
      <c r="T19" s="233">
        <v>5269.381000000001</v>
      </c>
      <c r="U19" s="230">
        <v>4418.366999999999</v>
      </c>
      <c r="V19" s="229">
        <v>175.27699999999996</v>
      </c>
      <c r="W19" s="230">
        <v>121.57099999999998</v>
      </c>
      <c r="X19" s="229">
        <f t="shared" si="6"/>
        <v>9984.596</v>
      </c>
      <c r="Y19" s="228">
        <f t="shared" si="7"/>
        <v>0.49505508284962163</v>
      </c>
    </row>
    <row r="20" spans="1:25" s="236" customFormat="1" ht="19.5" customHeight="1">
      <c r="A20" s="243" t="s">
        <v>60</v>
      </c>
      <c r="B20" s="240">
        <f>SUM(B21:B35)</f>
        <v>3863.4390000000003</v>
      </c>
      <c r="C20" s="239">
        <f>SUM(C21:C35)</f>
        <v>5050.444</v>
      </c>
      <c r="D20" s="238">
        <f>SUM(D21:D35)</f>
        <v>143.72</v>
      </c>
      <c r="E20" s="239">
        <f>SUM(E21:E35)</f>
        <v>508.833</v>
      </c>
      <c r="F20" s="238">
        <f aca="true" t="shared" si="8" ref="F20:F58">SUM(B20:E20)</f>
        <v>9566.436000000002</v>
      </c>
      <c r="G20" s="241">
        <f aca="true" t="shared" si="9" ref="G20:G58">F20/$F$9</f>
        <v>0.19598171794750976</v>
      </c>
      <c r="H20" s="240">
        <f>SUM(H21:H35)</f>
        <v>3727.77</v>
      </c>
      <c r="I20" s="239">
        <f>SUM(I21:I35)</f>
        <v>5363.1539999999995</v>
      </c>
      <c r="J20" s="238">
        <f>SUM(J21:J35)</f>
        <v>7.964</v>
      </c>
      <c r="K20" s="239">
        <f>SUM(K21:K35)</f>
        <v>798.172</v>
      </c>
      <c r="L20" s="238">
        <f aca="true" t="shared" si="10" ref="L20:L58">SUM(H20:K20)</f>
        <v>9897.06</v>
      </c>
      <c r="M20" s="242">
        <f t="shared" si="3"/>
        <v>-0.03340628429048609</v>
      </c>
      <c r="N20" s="240">
        <f>SUM(N21:N35)</f>
        <v>35638.994000000006</v>
      </c>
      <c r="O20" s="239">
        <f>SUM(O21:O35)</f>
        <v>50422.322</v>
      </c>
      <c r="P20" s="238">
        <f>SUM(P21:P35)</f>
        <v>346.969</v>
      </c>
      <c r="Q20" s="239">
        <f>SUM(Q21:Q35)</f>
        <v>3964.381</v>
      </c>
      <c r="R20" s="238">
        <f aca="true" t="shared" si="11" ref="R20:R58">SUM(N20:Q20)</f>
        <v>90372.666</v>
      </c>
      <c r="S20" s="241">
        <f aca="true" t="shared" si="12" ref="S20:S58">R20/$R$9</f>
        <v>0.19221248309382416</v>
      </c>
      <c r="T20" s="240">
        <f>SUM(T21:T35)</f>
        <v>30828.547000000002</v>
      </c>
      <c r="U20" s="239">
        <f>SUM(U21:U35)</f>
        <v>46361.09999999999</v>
      </c>
      <c r="V20" s="238">
        <f>SUM(V21:V35)</f>
        <v>51.98899999999999</v>
      </c>
      <c r="W20" s="239">
        <f>SUM(W21:W35)</f>
        <v>4341.909000000001</v>
      </c>
      <c r="X20" s="238">
        <f aca="true" t="shared" si="13" ref="X20:X58">SUM(T20:W20)</f>
        <v>81583.545</v>
      </c>
      <c r="Y20" s="237">
        <f aca="true" t="shared" si="14" ref="Y20:Y58">IF(ISERROR(R20/X20-1),"         /0",IF(R20/X20&gt;5,"  *  ",(R20/X20-1)))</f>
        <v>0.10773154071694235</v>
      </c>
    </row>
    <row r="21" spans="1:25" ht="19.5" customHeight="1">
      <c r="A21" s="250" t="s">
        <v>338</v>
      </c>
      <c r="B21" s="247">
        <v>605.242</v>
      </c>
      <c r="C21" s="245">
        <v>925.2700000000001</v>
      </c>
      <c r="D21" s="246">
        <v>0</v>
      </c>
      <c r="E21" s="245">
        <v>99.857</v>
      </c>
      <c r="F21" s="246">
        <f t="shared" si="8"/>
        <v>1630.3690000000001</v>
      </c>
      <c r="G21" s="248">
        <f t="shared" si="9"/>
        <v>0.03340037162307505</v>
      </c>
      <c r="H21" s="247">
        <v>679.438</v>
      </c>
      <c r="I21" s="245">
        <v>1915.5829999999999</v>
      </c>
      <c r="J21" s="246">
        <v>7.929</v>
      </c>
      <c r="K21" s="245">
        <v>587.213</v>
      </c>
      <c r="L21" s="229">
        <f t="shared" si="10"/>
        <v>3190.1629999999996</v>
      </c>
      <c r="M21" s="249">
        <f t="shared" si="3"/>
        <v>-0.48893865297791983</v>
      </c>
      <c r="N21" s="247">
        <v>5856.997000000002</v>
      </c>
      <c r="O21" s="245">
        <v>15661.139999999994</v>
      </c>
      <c r="P21" s="246">
        <v>78.802</v>
      </c>
      <c r="Q21" s="245">
        <v>1076.4669999999999</v>
      </c>
      <c r="R21" s="246">
        <f t="shared" si="11"/>
        <v>22673.405999999995</v>
      </c>
      <c r="S21" s="248">
        <f t="shared" si="12"/>
        <v>0.04822378115363345</v>
      </c>
      <c r="T21" s="251">
        <v>6569.237</v>
      </c>
      <c r="U21" s="245">
        <v>15711.613999999996</v>
      </c>
      <c r="V21" s="246">
        <v>7.929</v>
      </c>
      <c r="W21" s="245">
        <v>1129.536</v>
      </c>
      <c r="X21" s="246">
        <f t="shared" si="13"/>
        <v>23418.315999999995</v>
      </c>
      <c r="Y21" s="244">
        <f t="shared" si="14"/>
        <v>-0.0318088627721993</v>
      </c>
    </row>
    <row r="22" spans="1:25" ht="19.5" customHeight="1">
      <c r="A22" s="250" t="s">
        <v>340</v>
      </c>
      <c r="B22" s="247">
        <v>600.578</v>
      </c>
      <c r="C22" s="245">
        <v>749.578</v>
      </c>
      <c r="D22" s="246">
        <v>0</v>
      </c>
      <c r="E22" s="245">
        <v>0</v>
      </c>
      <c r="F22" s="246">
        <f t="shared" si="8"/>
        <v>1350.156</v>
      </c>
      <c r="G22" s="248">
        <f t="shared" si="9"/>
        <v>0.027659819432977753</v>
      </c>
      <c r="H22" s="247">
        <v>249.74499999999998</v>
      </c>
      <c r="I22" s="245">
        <v>289.11600000000004</v>
      </c>
      <c r="J22" s="246"/>
      <c r="K22" s="245">
        <v>8.903</v>
      </c>
      <c r="L22" s="246">
        <f t="shared" si="10"/>
        <v>547.764</v>
      </c>
      <c r="M22" s="249">
        <f t="shared" si="3"/>
        <v>1.4648498258374043</v>
      </c>
      <c r="N22" s="247">
        <v>4041.080999999999</v>
      </c>
      <c r="O22" s="245">
        <v>5102.522</v>
      </c>
      <c r="P22" s="246"/>
      <c r="Q22" s="245">
        <v>233.663</v>
      </c>
      <c r="R22" s="246">
        <f t="shared" si="11"/>
        <v>9377.266</v>
      </c>
      <c r="S22" s="248">
        <f t="shared" si="12"/>
        <v>0.01994438874350893</v>
      </c>
      <c r="T22" s="251">
        <v>2053.041</v>
      </c>
      <c r="U22" s="245">
        <v>2768.6509999999994</v>
      </c>
      <c r="V22" s="246"/>
      <c r="W22" s="245">
        <v>86.79</v>
      </c>
      <c r="X22" s="246">
        <f t="shared" si="13"/>
        <v>4908.481999999999</v>
      </c>
      <c r="Y22" s="244">
        <f t="shared" si="14"/>
        <v>0.910420777747581</v>
      </c>
    </row>
    <row r="23" spans="1:25" ht="19.5" customHeight="1">
      <c r="A23" s="250" t="s">
        <v>339</v>
      </c>
      <c r="B23" s="247">
        <v>782.3820000000001</v>
      </c>
      <c r="C23" s="245">
        <v>226.19299999999998</v>
      </c>
      <c r="D23" s="246">
        <v>0</v>
      </c>
      <c r="E23" s="245">
        <v>143.102</v>
      </c>
      <c r="F23" s="229">
        <f t="shared" si="8"/>
        <v>1151.6770000000001</v>
      </c>
      <c r="G23" s="248">
        <f t="shared" si="9"/>
        <v>0.023593701664928735</v>
      </c>
      <c r="H23" s="247">
        <v>824.298</v>
      </c>
      <c r="I23" s="245">
        <v>293</v>
      </c>
      <c r="J23" s="246"/>
      <c r="K23" s="245">
        <v>52.138</v>
      </c>
      <c r="L23" s="246">
        <f t="shared" si="10"/>
        <v>1169.436</v>
      </c>
      <c r="M23" s="249" t="s">
        <v>50</v>
      </c>
      <c r="N23" s="247">
        <v>7463.724</v>
      </c>
      <c r="O23" s="245">
        <v>2391.169</v>
      </c>
      <c r="P23" s="246">
        <v>0</v>
      </c>
      <c r="Q23" s="245">
        <v>529.444</v>
      </c>
      <c r="R23" s="246">
        <f t="shared" si="11"/>
        <v>10384.337</v>
      </c>
      <c r="S23" s="248">
        <f t="shared" si="12"/>
        <v>0.022086315347309468</v>
      </c>
      <c r="T23" s="251">
        <v>5465.405000000001</v>
      </c>
      <c r="U23" s="245">
        <v>1218.7990000000002</v>
      </c>
      <c r="V23" s="246">
        <v>0</v>
      </c>
      <c r="W23" s="245">
        <v>252.84400000000002</v>
      </c>
      <c r="X23" s="246">
        <f t="shared" si="13"/>
        <v>6937.048000000001</v>
      </c>
      <c r="Y23" s="244">
        <f t="shared" si="14"/>
        <v>0.4969388996587596</v>
      </c>
    </row>
    <row r="24" spans="1:25" ht="19.5" customHeight="1">
      <c r="A24" s="250" t="s">
        <v>337</v>
      </c>
      <c r="B24" s="247">
        <v>708.229</v>
      </c>
      <c r="C24" s="245">
        <v>438.491</v>
      </c>
      <c r="D24" s="246">
        <v>0</v>
      </c>
      <c r="E24" s="245">
        <v>0</v>
      </c>
      <c r="F24" s="246">
        <f t="shared" si="8"/>
        <v>1146.72</v>
      </c>
      <c r="G24" s="248">
        <f t="shared" si="9"/>
        <v>0.02349215064050691</v>
      </c>
      <c r="H24" s="247">
        <v>590.696</v>
      </c>
      <c r="I24" s="245">
        <v>558.79</v>
      </c>
      <c r="J24" s="246"/>
      <c r="K24" s="245"/>
      <c r="L24" s="246">
        <f t="shared" si="10"/>
        <v>1149.4859999999999</v>
      </c>
      <c r="M24" s="249">
        <f aca="true" t="shared" si="15" ref="M24:M41">IF(ISERROR(F24/L24-1),"         /0",(F24/L24-1))</f>
        <v>-0.0024062928996089195</v>
      </c>
      <c r="N24" s="247">
        <v>6129.307999999998</v>
      </c>
      <c r="O24" s="245">
        <v>4497.901</v>
      </c>
      <c r="P24" s="246">
        <v>0</v>
      </c>
      <c r="Q24" s="245">
        <v>42.392</v>
      </c>
      <c r="R24" s="246">
        <f t="shared" si="11"/>
        <v>10669.600999999999</v>
      </c>
      <c r="S24" s="248">
        <f t="shared" si="12"/>
        <v>0.022693039749766254</v>
      </c>
      <c r="T24" s="251">
        <v>4491.301999999999</v>
      </c>
      <c r="U24" s="245">
        <v>5523.953</v>
      </c>
      <c r="V24" s="246">
        <v>29.867</v>
      </c>
      <c r="W24" s="245">
        <v>70.913</v>
      </c>
      <c r="X24" s="246">
        <f t="shared" si="13"/>
        <v>10116.035</v>
      </c>
      <c r="Y24" s="244">
        <f t="shared" si="14"/>
        <v>0.054721637479506535</v>
      </c>
    </row>
    <row r="25" spans="1:25" ht="19.5" customHeight="1">
      <c r="A25" s="250" t="s">
        <v>341</v>
      </c>
      <c r="B25" s="247">
        <v>222.09300000000002</v>
      </c>
      <c r="C25" s="245">
        <v>524.268</v>
      </c>
      <c r="D25" s="246">
        <v>0</v>
      </c>
      <c r="E25" s="245">
        <v>0</v>
      </c>
      <c r="F25" s="246">
        <f t="shared" si="8"/>
        <v>746.3610000000001</v>
      </c>
      <c r="G25" s="248">
        <f t="shared" si="9"/>
        <v>0.01529024089943437</v>
      </c>
      <c r="H25" s="247">
        <v>267.055</v>
      </c>
      <c r="I25" s="245">
        <v>405.722</v>
      </c>
      <c r="J25" s="246"/>
      <c r="K25" s="245">
        <v>38.373</v>
      </c>
      <c r="L25" s="246">
        <f t="shared" si="10"/>
        <v>711.1500000000001</v>
      </c>
      <c r="M25" s="249">
        <f t="shared" si="15"/>
        <v>0.049512761020881646</v>
      </c>
      <c r="N25" s="247">
        <v>2273.2100000000005</v>
      </c>
      <c r="O25" s="245">
        <v>4090.051</v>
      </c>
      <c r="P25" s="246"/>
      <c r="Q25" s="245">
        <v>273.92</v>
      </c>
      <c r="R25" s="246">
        <f t="shared" si="11"/>
        <v>6637.1810000000005</v>
      </c>
      <c r="S25" s="248">
        <f t="shared" si="12"/>
        <v>0.014116536528347533</v>
      </c>
      <c r="T25" s="251">
        <v>3226.2719999999995</v>
      </c>
      <c r="U25" s="245">
        <v>4021.6590000000006</v>
      </c>
      <c r="V25" s="246">
        <v>11.084</v>
      </c>
      <c r="W25" s="245">
        <v>903.4250000000002</v>
      </c>
      <c r="X25" s="246">
        <f t="shared" si="13"/>
        <v>8162.4400000000005</v>
      </c>
      <c r="Y25" s="244">
        <f t="shared" si="14"/>
        <v>-0.18686311936136746</v>
      </c>
    </row>
    <row r="26" spans="1:25" ht="19.5" customHeight="1">
      <c r="A26" s="250" t="s">
        <v>345</v>
      </c>
      <c r="B26" s="247">
        <v>166.173</v>
      </c>
      <c r="C26" s="245">
        <v>558.851</v>
      </c>
      <c r="D26" s="246">
        <v>0</v>
      </c>
      <c r="E26" s="245">
        <v>0</v>
      </c>
      <c r="F26" s="246">
        <f>SUM(B26:E26)</f>
        <v>725.024</v>
      </c>
      <c r="G26" s="248">
        <f>F26/$F$9</f>
        <v>0.01485312284252728</v>
      </c>
      <c r="H26" s="247">
        <v>268.91200000000003</v>
      </c>
      <c r="I26" s="245">
        <v>288.90000000000003</v>
      </c>
      <c r="J26" s="246"/>
      <c r="K26" s="245"/>
      <c r="L26" s="246">
        <f>SUM(H26:K26)</f>
        <v>557.8120000000001</v>
      </c>
      <c r="M26" s="249">
        <f>IF(ISERROR(F26/L26-1),"         /0",(F26/L26-1))</f>
        <v>0.2997640782199018</v>
      </c>
      <c r="N26" s="247">
        <v>1146.6650000000002</v>
      </c>
      <c r="O26" s="245">
        <v>4762.101000000001</v>
      </c>
      <c r="P26" s="246"/>
      <c r="Q26" s="245">
        <v>47.666</v>
      </c>
      <c r="R26" s="246">
        <f>SUM(N26:Q26)</f>
        <v>5956.432000000001</v>
      </c>
      <c r="S26" s="248">
        <f>R26/$R$9</f>
        <v>0.012668660069179695</v>
      </c>
      <c r="T26" s="251">
        <v>882.3679999999999</v>
      </c>
      <c r="U26" s="245">
        <v>4352.356999999999</v>
      </c>
      <c r="V26" s="246">
        <v>0</v>
      </c>
      <c r="W26" s="245"/>
      <c r="X26" s="246">
        <f>SUM(T26:W26)</f>
        <v>5234.7249999999985</v>
      </c>
      <c r="Y26" s="244">
        <f>IF(ISERROR(R26/X26-1),"         /0",IF(R26/X26&gt;5,"  *  ",(R26/X26-1)))</f>
        <v>0.13786913352659447</v>
      </c>
    </row>
    <row r="27" spans="1:25" ht="19.5" customHeight="1">
      <c r="A27" s="250" t="s">
        <v>397</v>
      </c>
      <c r="B27" s="247">
        <v>0</v>
      </c>
      <c r="C27" s="245">
        <v>553.204</v>
      </c>
      <c r="D27" s="246">
        <v>0</v>
      </c>
      <c r="E27" s="245">
        <v>39.903</v>
      </c>
      <c r="F27" s="246">
        <f>SUM(B27:E27)</f>
        <v>593.107</v>
      </c>
      <c r="G27" s="248">
        <f>F27/$F$9</f>
        <v>0.012150620020527358</v>
      </c>
      <c r="H27" s="247"/>
      <c r="I27" s="245">
        <v>641.555</v>
      </c>
      <c r="J27" s="246"/>
      <c r="K27" s="245">
        <v>56.917</v>
      </c>
      <c r="L27" s="246">
        <f>SUM(H27:K27)</f>
        <v>698.472</v>
      </c>
      <c r="M27" s="249">
        <f>IF(ISERROR(F27/L27-1),"         /0",(F27/L27-1))</f>
        <v>-0.15085071413027296</v>
      </c>
      <c r="N27" s="247">
        <v>6.666</v>
      </c>
      <c r="O27" s="245">
        <v>6336.314999999999</v>
      </c>
      <c r="P27" s="246"/>
      <c r="Q27" s="245">
        <v>419.12800000000004</v>
      </c>
      <c r="R27" s="246">
        <f>SUM(N27:Q27)</f>
        <v>6762.108999999999</v>
      </c>
      <c r="S27" s="248">
        <f>R27/$R$9</f>
        <v>0.014382244315345261</v>
      </c>
      <c r="T27" s="251">
        <v>35.715</v>
      </c>
      <c r="U27" s="245">
        <v>5542.622999999998</v>
      </c>
      <c r="V27" s="246"/>
      <c r="W27" s="245">
        <v>1055.7430000000002</v>
      </c>
      <c r="X27" s="246">
        <f>SUM(T27:W27)</f>
        <v>6634.080999999998</v>
      </c>
      <c r="Y27" s="244">
        <f>IF(ISERROR(R27/X27-1),"         /0",IF(R27/X27&gt;5,"  *  ",(R27/X27-1)))</f>
        <v>0.019298528311607832</v>
      </c>
    </row>
    <row r="28" spans="1:25" ht="19.5" customHeight="1">
      <c r="A28" s="250" t="s">
        <v>343</v>
      </c>
      <c r="B28" s="247">
        <v>277.377</v>
      </c>
      <c r="C28" s="245">
        <v>293.082</v>
      </c>
      <c r="D28" s="246">
        <v>0</v>
      </c>
      <c r="E28" s="245">
        <v>0</v>
      </c>
      <c r="F28" s="246">
        <f>SUM(B28:E28)</f>
        <v>570.4590000000001</v>
      </c>
      <c r="G28" s="248">
        <f>F28/$F$9</f>
        <v>0.01168664430918876</v>
      </c>
      <c r="H28" s="247">
        <v>120.973</v>
      </c>
      <c r="I28" s="245">
        <v>297.606</v>
      </c>
      <c r="J28" s="246"/>
      <c r="K28" s="245"/>
      <c r="L28" s="246">
        <f>SUM(H28:K28)</f>
        <v>418.579</v>
      </c>
      <c r="M28" s="249">
        <f>IF(ISERROR(F28/L28-1),"         /0",(F28/L28-1))</f>
        <v>0.3628466788826006</v>
      </c>
      <c r="N28" s="247">
        <v>2969.2479999999996</v>
      </c>
      <c r="O28" s="245">
        <v>2761.94</v>
      </c>
      <c r="P28" s="246"/>
      <c r="Q28" s="245"/>
      <c r="R28" s="246">
        <f>SUM(N28:Q28)</f>
        <v>5731.188</v>
      </c>
      <c r="S28" s="248">
        <f>R28/$R$9</f>
        <v>0.012189591447457442</v>
      </c>
      <c r="T28" s="251">
        <v>2020.858</v>
      </c>
      <c r="U28" s="245">
        <v>3212.795</v>
      </c>
      <c r="V28" s="246"/>
      <c r="W28" s="245"/>
      <c r="X28" s="246">
        <f>SUM(T28:W28)</f>
        <v>5233.653</v>
      </c>
      <c r="Y28" s="244">
        <f>IF(ISERROR(R28/X28-1),"         /0",IF(R28/X28&gt;5,"  *  ",(R28/X28-1)))</f>
        <v>0.0950645753549193</v>
      </c>
    </row>
    <row r="29" spans="1:25" ht="19.5" customHeight="1">
      <c r="A29" s="250" t="s">
        <v>346</v>
      </c>
      <c r="B29" s="247">
        <v>150.695</v>
      </c>
      <c r="C29" s="245">
        <v>20.064999999999998</v>
      </c>
      <c r="D29" s="246">
        <v>0</v>
      </c>
      <c r="E29" s="245">
        <v>0</v>
      </c>
      <c r="F29" s="246">
        <f t="shared" si="8"/>
        <v>170.76</v>
      </c>
      <c r="G29" s="248">
        <f t="shared" si="9"/>
        <v>0.003498255584077159</v>
      </c>
      <c r="H29" s="247">
        <v>154.518</v>
      </c>
      <c r="I29" s="245">
        <v>43.486</v>
      </c>
      <c r="J29" s="246">
        <v>0</v>
      </c>
      <c r="K29" s="245"/>
      <c r="L29" s="246">
        <f t="shared" si="10"/>
        <v>198.004</v>
      </c>
      <c r="M29" s="249">
        <f t="shared" si="15"/>
        <v>-0.13759317993575892</v>
      </c>
      <c r="N29" s="247">
        <v>1236.8620000000003</v>
      </c>
      <c r="O29" s="245">
        <v>123.83000000000001</v>
      </c>
      <c r="P29" s="246">
        <v>0</v>
      </c>
      <c r="Q29" s="245">
        <v>16.15</v>
      </c>
      <c r="R29" s="246">
        <f t="shared" si="11"/>
        <v>1376.8420000000003</v>
      </c>
      <c r="S29" s="248">
        <f t="shared" si="12"/>
        <v>0.0029283878783421874</v>
      </c>
      <c r="T29" s="251">
        <v>1055.921</v>
      </c>
      <c r="U29" s="245">
        <v>206.85800000000003</v>
      </c>
      <c r="V29" s="246">
        <v>0</v>
      </c>
      <c r="W29" s="245">
        <v>24.436</v>
      </c>
      <c r="X29" s="246">
        <f t="shared" si="13"/>
        <v>1287.215</v>
      </c>
      <c r="Y29" s="244">
        <f t="shared" si="14"/>
        <v>0.06962861682003418</v>
      </c>
    </row>
    <row r="30" spans="1:25" ht="19.5" customHeight="1">
      <c r="A30" s="250" t="s">
        <v>342</v>
      </c>
      <c r="B30" s="247">
        <v>52.772999999999996</v>
      </c>
      <c r="C30" s="245">
        <v>82.118</v>
      </c>
      <c r="D30" s="246">
        <v>0</v>
      </c>
      <c r="E30" s="245">
        <v>0</v>
      </c>
      <c r="F30" s="246">
        <f t="shared" si="8"/>
        <v>134.891</v>
      </c>
      <c r="G30" s="248">
        <f t="shared" si="9"/>
        <v>0.0027634293393754513</v>
      </c>
      <c r="H30" s="247">
        <v>71.18799999999999</v>
      </c>
      <c r="I30" s="245">
        <v>76.164</v>
      </c>
      <c r="J30" s="246"/>
      <c r="K30" s="245"/>
      <c r="L30" s="246">
        <f t="shared" si="10"/>
        <v>147.35199999999998</v>
      </c>
      <c r="M30" s="249">
        <f t="shared" si="15"/>
        <v>-0.08456620880612398</v>
      </c>
      <c r="N30" s="247">
        <v>352.2970000000001</v>
      </c>
      <c r="O30" s="245">
        <v>873.6330000000002</v>
      </c>
      <c r="P30" s="246">
        <v>0.1</v>
      </c>
      <c r="Q30" s="245">
        <v>14.446</v>
      </c>
      <c r="R30" s="246">
        <f t="shared" si="11"/>
        <v>1240.476</v>
      </c>
      <c r="S30" s="248">
        <f t="shared" si="12"/>
        <v>0.00263835275345639</v>
      </c>
      <c r="T30" s="251">
        <v>1522.3010000000002</v>
      </c>
      <c r="U30" s="245">
        <v>549.088</v>
      </c>
      <c r="V30" s="246">
        <v>0.931</v>
      </c>
      <c r="W30" s="245">
        <v>12.655999999999999</v>
      </c>
      <c r="X30" s="246">
        <f t="shared" si="13"/>
        <v>2084.976</v>
      </c>
      <c r="Y30" s="244">
        <f t="shared" si="14"/>
        <v>-0.40504063356124964</v>
      </c>
    </row>
    <row r="31" spans="1:25" ht="19.5" customHeight="1">
      <c r="A31" s="250" t="s">
        <v>347</v>
      </c>
      <c r="B31" s="247">
        <v>18.048000000000002</v>
      </c>
      <c r="C31" s="245">
        <v>35.257</v>
      </c>
      <c r="D31" s="246">
        <v>0</v>
      </c>
      <c r="E31" s="245">
        <v>41.743</v>
      </c>
      <c r="F31" s="246">
        <f t="shared" si="8"/>
        <v>95.048</v>
      </c>
      <c r="G31" s="248">
        <f t="shared" si="9"/>
        <v>0.0019471901894786007</v>
      </c>
      <c r="H31" s="247">
        <v>8.418</v>
      </c>
      <c r="I31" s="245">
        <v>0</v>
      </c>
      <c r="J31" s="246"/>
      <c r="K31" s="245"/>
      <c r="L31" s="246">
        <f t="shared" si="10"/>
        <v>8.418</v>
      </c>
      <c r="M31" s="249">
        <f t="shared" si="15"/>
        <v>10.291043003088621</v>
      </c>
      <c r="N31" s="247">
        <v>149.649</v>
      </c>
      <c r="O31" s="245">
        <v>75.226</v>
      </c>
      <c r="P31" s="246">
        <v>0.1</v>
      </c>
      <c r="Q31" s="245">
        <v>344.12399999999997</v>
      </c>
      <c r="R31" s="246">
        <f t="shared" si="11"/>
        <v>569.0989999999999</v>
      </c>
      <c r="S31" s="248">
        <f t="shared" si="12"/>
        <v>0.0012104094828431003</v>
      </c>
      <c r="T31" s="251">
        <v>80.53399999999999</v>
      </c>
      <c r="U31" s="245">
        <v>29.637999999999998</v>
      </c>
      <c r="V31" s="246"/>
      <c r="W31" s="245">
        <v>191.65599999999998</v>
      </c>
      <c r="X31" s="246">
        <f t="shared" si="13"/>
        <v>301.828</v>
      </c>
      <c r="Y31" s="244">
        <f t="shared" si="14"/>
        <v>0.8855076401129118</v>
      </c>
    </row>
    <row r="32" spans="1:25" ht="19.5" customHeight="1">
      <c r="A32" s="250" t="s">
        <v>349</v>
      </c>
      <c r="B32" s="247">
        <v>2.115</v>
      </c>
      <c r="C32" s="245">
        <v>2.66</v>
      </c>
      <c r="D32" s="246">
        <v>0</v>
      </c>
      <c r="E32" s="245">
        <v>80.49</v>
      </c>
      <c r="F32" s="246">
        <f t="shared" si="8"/>
        <v>85.265</v>
      </c>
      <c r="G32" s="248">
        <f t="shared" si="9"/>
        <v>0.0017467718574393242</v>
      </c>
      <c r="H32" s="247">
        <v>5.002</v>
      </c>
      <c r="I32" s="245">
        <v>0</v>
      </c>
      <c r="J32" s="246"/>
      <c r="K32" s="245">
        <v>29.655</v>
      </c>
      <c r="L32" s="246">
        <f t="shared" si="10"/>
        <v>34.657000000000004</v>
      </c>
      <c r="M32" s="249">
        <f t="shared" si="15"/>
        <v>1.4602533398736184</v>
      </c>
      <c r="N32" s="247">
        <v>47.162</v>
      </c>
      <c r="O32" s="245">
        <v>45.119</v>
      </c>
      <c r="P32" s="246">
        <v>0</v>
      </c>
      <c r="Q32" s="245">
        <v>250.64999999999998</v>
      </c>
      <c r="R32" s="246">
        <f t="shared" si="11"/>
        <v>342.931</v>
      </c>
      <c r="S32" s="248">
        <f t="shared" si="12"/>
        <v>0.0007293756171788515</v>
      </c>
      <c r="T32" s="251">
        <v>24.329</v>
      </c>
      <c r="U32" s="245">
        <v>18.545</v>
      </c>
      <c r="V32" s="246">
        <v>0</v>
      </c>
      <c r="W32" s="245">
        <v>120.655</v>
      </c>
      <c r="X32" s="246">
        <f t="shared" si="13"/>
        <v>163.529</v>
      </c>
      <c r="Y32" s="244">
        <f t="shared" si="14"/>
        <v>1.0970653523228293</v>
      </c>
    </row>
    <row r="33" spans="1:25" ht="19.5" customHeight="1">
      <c r="A33" s="250" t="s">
        <v>398</v>
      </c>
      <c r="B33" s="247">
        <v>0.434</v>
      </c>
      <c r="C33" s="245">
        <v>57.082</v>
      </c>
      <c r="D33" s="246">
        <v>0</v>
      </c>
      <c r="E33" s="245">
        <v>0</v>
      </c>
      <c r="F33" s="246">
        <f t="shared" si="8"/>
        <v>57.516</v>
      </c>
      <c r="G33" s="248">
        <f t="shared" si="9"/>
        <v>0.001178295081832876</v>
      </c>
      <c r="H33" s="247">
        <v>4.025</v>
      </c>
      <c r="I33" s="245">
        <v>0</v>
      </c>
      <c r="J33" s="246"/>
      <c r="K33" s="245"/>
      <c r="L33" s="246">
        <f t="shared" si="10"/>
        <v>4.025</v>
      </c>
      <c r="M33" s="249">
        <f t="shared" si="15"/>
        <v>13.289689440993786</v>
      </c>
      <c r="N33" s="247">
        <v>3.089</v>
      </c>
      <c r="O33" s="245">
        <v>129.033</v>
      </c>
      <c r="P33" s="246"/>
      <c r="Q33" s="245"/>
      <c r="R33" s="246">
        <f t="shared" si="11"/>
        <v>132.12199999999999</v>
      </c>
      <c r="S33" s="248">
        <f t="shared" si="12"/>
        <v>0.00028100861483185894</v>
      </c>
      <c r="T33" s="251">
        <v>150.848</v>
      </c>
      <c r="U33" s="245">
        <v>2.114</v>
      </c>
      <c r="V33" s="246"/>
      <c r="W33" s="245"/>
      <c r="X33" s="246">
        <f t="shared" si="13"/>
        <v>152.96200000000002</v>
      </c>
      <c r="Y33" s="244">
        <f t="shared" si="14"/>
        <v>-0.1362429884546491</v>
      </c>
    </row>
    <row r="34" spans="1:25" ht="19.5" customHeight="1">
      <c r="A34" s="250" t="s">
        <v>344</v>
      </c>
      <c r="B34" s="247">
        <v>26.842</v>
      </c>
      <c r="C34" s="245">
        <v>15.004</v>
      </c>
      <c r="D34" s="246">
        <v>0</v>
      </c>
      <c r="E34" s="245">
        <v>0</v>
      </c>
      <c r="F34" s="246">
        <f t="shared" si="8"/>
        <v>41.846</v>
      </c>
      <c r="G34" s="248">
        <f t="shared" si="9"/>
        <v>0.0008572733846995362</v>
      </c>
      <c r="H34" s="247">
        <v>113.296</v>
      </c>
      <c r="I34" s="245">
        <v>28.144000000000002</v>
      </c>
      <c r="J34" s="246"/>
      <c r="K34" s="245"/>
      <c r="L34" s="246">
        <f t="shared" si="10"/>
        <v>141.44</v>
      </c>
      <c r="M34" s="249">
        <f>IF(ISERROR(F34/L34-1),"         /0",(F34/L34-1))</f>
        <v>-0.7041430995475113</v>
      </c>
      <c r="N34" s="247">
        <v>560.757</v>
      </c>
      <c r="O34" s="245">
        <v>144.07899999999998</v>
      </c>
      <c r="P34" s="246"/>
      <c r="Q34" s="245">
        <v>17.39</v>
      </c>
      <c r="R34" s="246">
        <f t="shared" si="11"/>
        <v>722.2259999999999</v>
      </c>
      <c r="S34" s="248">
        <f t="shared" si="12"/>
        <v>0.00153609336715728</v>
      </c>
      <c r="T34" s="251">
        <v>607.224</v>
      </c>
      <c r="U34" s="245">
        <v>199.54499999999996</v>
      </c>
      <c r="V34" s="246"/>
      <c r="W34" s="245">
        <v>43.948</v>
      </c>
      <c r="X34" s="246">
        <f t="shared" si="13"/>
        <v>850.717</v>
      </c>
      <c r="Y34" s="244">
        <f t="shared" si="14"/>
        <v>-0.15103847695532135</v>
      </c>
    </row>
    <row r="35" spans="1:25" ht="19.5" customHeight="1" thickBot="1">
      <c r="A35" s="250" t="s">
        <v>317</v>
      </c>
      <c r="B35" s="247">
        <v>250.45799999999997</v>
      </c>
      <c r="C35" s="245">
        <v>569.3210000000001</v>
      </c>
      <c r="D35" s="246">
        <v>143.72</v>
      </c>
      <c r="E35" s="245">
        <v>103.738</v>
      </c>
      <c r="F35" s="246">
        <f t="shared" si="8"/>
        <v>1067.237</v>
      </c>
      <c r="G35" s="248">
        <f t="shared" si="9"/>
        <v>0.021863831077440592</v>
      </c>
      <c r="H35" s="247">
        <v>370.20599999999985</v>
      </c>
      <c r="I35" s="245">
        <v>525.088</v>
      </c>
      <c r="J35" s="246">
        <v>0.035</v>
      </c>
      <c r="K35" s="245">
        <v>24.973</v>
      </c>
      <c r="L35" s="246">
        <f t="shared" si="10"/>
        <v>920.3019999999998</v>
      </c>
      <c r="M35" s="249">
        <f t="shared" si="15"/>
        <v>0.1596595465401578</v>
      </c>
      <c r="N35" s="247">
        <v>3402.2790000000005</v>
      </c>
      <c r="O35" s="245">
        <v>3428.263</v>
      </c>
      <c r="P35" s="246">
        <v>267.967</v>
      </c>
      <c r="Q35" s="245">
        <v>698.9409999999999</v>
      </c>
      <c r="R35" s="246">
        <f t="shared" si="11"/>
        <v>7797.45</v>
      </c>
      <c r="S35" s="248">
        <f t="shared" si="12"/>
        <v>0.016584298025466453</v>
      </c>
      <c r="T35" s="251">
        <v>2643.1920000000014</v>
      </c>
      <c r="U35" s="245">
        <v>3002.861</v>
      </c>
      <c r="V35" s="246">
        <v>2.178</v>
      </c>
      <c r="W35" s="245">
        <v>449.3069999999999</v>
      </c>
      <c r="X35" s="246">
        <f t="shared" si="13"/>
        <v>6097.538000000001</v>
      </c>
      <c r="Y35" s="244">
        <f t="shared" si="14"/>
        <v>0.27878661846797814</v>
      </c>
    </row>
    <row r="36" spans="1:25" s="236" customFormat="1" ht="19.5" customHeight="1">
      <c r="A36" s="243" t="s">
        <v>59</v>
      </c>
      <c r="B36" s="240">
        <f>SUM(B37:B45)</f>
        <v>2801.785</v>
      </c>
      <c r="C36" s="239">
        <f>SUM(C37:C45)</f>
        <v>1564.9129999999998</v>
      </c>
      <c r="D36" s="238">
        <f>SUM(D37:D45)</f>
        <v>0</v>
      </c>
      <c r="E36" s="239">
        <f>SUM(E37:E45)</f>
        <v>5.626</v>
      </c>
      <c r="F36" s="238">
        <f t="shared" si="8"/>
        <v>4372.324</v>
      </c>
      <c r="G36" s="241">
        <f t="shared" si="9"/>
        <v>0.08957312513700269</v>
      </c>
      <c r="H36" s="240">
        <f>SUM(H37:H45)</f>
        <v>2782.577</v>
      </c>
      <c r="I36" s="310">
        <f>SUM(I37:I45)</f>
        <v>970.8510000000001</v>
      </c>
      <c r="J36" s="238">
        <f>SUM(J37:J45)</f>
        <v>386.691</v>
      </c>
      <c r="K36" s="239">
        <f>SUM(K37:K45)</f>
        <v>26.396</v>
      </c>
      <c r="L36" s="238">
        <f t="shared" si="10"/>
        <v>4166.515</v>
      </c>
      <c r="M36" s="242">
        <f t="shared" si="15"/>
        <v>0.049395958012871555</v>
      </c>
      <c r="N36" s="240">
        <f>SUM(N37:N45)</f>
        <v>27652.155</v>
      </c>
      <c r="O36" s="239">
        <f>SUM(O37:O45)</f>
        <v>14345.840999999997</v>
      </c>
      <c r="P36" s="238">
        <f>SUM(P37:P45)</f>
        <v>285.78400000000005</v>
      </c>
      <c r="Q36" s="239">
        <f>SUM(Q37:Q45)</f>
        <v>206.595</v>
      </c>
      <c r="R36" s="238">
        <f t="shared" si="11"/>
        <v>42490.375</v>
      </c>
      <c r="S36" s="241">
        <f t="shared" si="12"/>
        <v>0.09037224249130538</v>
      </c>
      <c r="T36" s="240">
        <f>SUM(T37:T45)</f>
        <v>25542.956000000006</v>
      </c>
      <c r="U36" s="239">
        <f>SUM(U37:U45)</f>
        <v>12153.49</v>
      </c>
      <c r="V36" s="238">
        <f>SUM(V37:V45)</f>
        <v>3008.013</v>
      </c>
      <c r="W36" s="239">
        <f>SUM(W37:W45)</f>
        <v>211.32900000000004</v>
      </c>
      <c r="X36" s="238">
        <f t="shared" si="13"/>
        <v>40915.788</v>
      </c>
      <c r="Y36" s="237">
        <f t="shared" si="14"/>
        <v>0.03848360442184329</v>
      </c>
    </row>
    <row r="37" spans="1:25" ht="19.5" customHeight="1">
      <c r="A37" s="250" t="s">
        <v>399</v>
      </c>
      <c r="B37" s="247">
        <v>1507.906</v>
      </c>
      <c r="C37" s="245">
        <v>131.193</v>
      </c>
      <c r="D37" s="246">
        <v>0</v>
      </c>
      <c r="E37" s="245">
        <v>0</v>
      </c>
      <c r="F37" s="246">
        <f t="shared" si="8"/>
        <v>1639.099</v>
      </c>
      <c r="G37" s="248">
        <f t="shared" si="9"/>
        <v>0.03357921778874026</v>
      </c>
      <c r="H37" s="247">
        <v>1592.544</v>
      </c>
      <c r="I37" s="293">
        <v>0</v>
      </c>
      <c r="J37" s="246"/>
      <c r="K37" s="245"/>
      <c r="L37" s="246">
        <f t="shared" si="10"/>
        <v>1592.544</v>
      </c>
      <c r="M37" s="249">
        <f t="shared" si="15"/>
        <v>0.029233101251833427</v>
      </c>
      <c r="N37" s="247">
        <v>16895.847999999998</v>
      </c>
      <c r="O37" s="245">
        <v>776.0799999999999</v>
      </c>
      <c r="P37" s="246">
        <v>132.872</v>
      </c>
      <c r="Q37" s="245"/>
      <c r="R37" s="246">
        <f t="shared" si="11"/>
        <v>17804.8</v>
      </c>
      <c r="S37" s="248">
        <f t="shared" si="12"/>
        <v>0.03786880447887772</v>
      </c>
      <c r="T37" s="247">
        <v>14456.934000000001</v>
      </c>
      <c r="U37" s="245">
        <v>404.798</v>
      </c>
      <c r="V37" s="246">
        <v>129.7</v>
      </c>
      <c r="W37" s="245"/>
      <c r="X37" s="229">
        <f t="shared" si="13"/>
        <v>14991.432000000003</v>
      </c>
      <c r="Y37" s="244">
        <f t="shared" si="14"/>
        <v>0.18766506094948077</v>
      </c>
    </row>
    <row r="38" spans="1:25" ht="19.5" customHeight="1">
      <c r="A38" s="250" t="s">
        <v>350</v>
      </c>
      <c r="B38" s="247">
        <v>497.31600000000003</v>
      </c>
      <c r="C38" s="245">
        <v>704.697</v>
      </c>
      <c r="D38" s="246">
        <v>0</v>
      </c>
      <c r="E38" s="245">
        <v>0</v>
      </c>
      <c r="F38" s="246">
        <f t="shared" si="8"/>
        <v>1202.013</v>
      </c>
      <c r="G38" s="248">
        <f t="shared" si="9"/>
        <v>0.024624904482216783</v>
      </c>
      <c r="H38" s="247">
        <v>467.957</v>
      </c>
      <c r="I38" s="293">
        <v>462.512</v>
      </c>
      <c r="J38" s="246"/>
      <c r="K38" s="245"/>
      <c r="L38" s="246">
        <f t="shared" si="10"/>
        <v>930.469</v>
      </c>
      <c r="M38" s="249">
        <f t="shared" si="15"/>
        <v>0.2918356226806049</v>
      </c>
      <c r="N38" s="247">
        <v>2894.2380000000003</v>
      </c>
      <c r="O38" s="245">
        <v>6387.978999999999</v>
      </c>
      <c r="P38" s="246">
        <v>0</v>
      </c>
      <c r="Q38" s="245">
        <v>0</v>
      </c>
      <c r="R38" s="246">
        <f t="shared" si="11"/>
        <v>9282.217</v>
      </c>
      <c r="S38" s="248">
        <f t="shared" si="12"/>
        <v>0.01974223022463128</v>
      </c>
      <c r="T38" s="247">
        <v>3515.927</v>
      </c>
      <c r="U38" s="245">
        <v>5884.932</v>
      </c>
      <c r="V38" s="246">
        <v>0</v>
      </c>
      <c r="W38" s="245"/>
      <c r="X38" s="229">
        <f t="shared" si="13"/>
        <v>9400.859</v>
      </c>
      <c r="Y38" s="244">
        <f t="shared" si="14"/>
        <v>-0.012620336077798777</v>
      </c>
    </row>
    <row r="39" spans="1:25" ht="19.5" customHeight="1">
      <c r="A39" s="250" t="s">
        <v>400</v>
      </c>
      <c r="B39" s="247">
        <v>222.153</v>
      </c>
      <c r="C39" s="245">
        <v>130.198</v>
      </c>
      <c r="D39" s="246">
        <v>0</v>
      </c>
      <c r="E39" s="245">
        <v>0</v>
      </c>
      <c r="F39" s="229">
        <f t="shared" si="8"/>
        <v>352.351</v>
      </c>
      <c r="G39" s="248">
        <f t="shared" si="9"/>
        <v>0.00721839923462855</v>
      </c>
      <c r="H39" s="247">
        <v>298.082</v>
      </c>
      <c r="I39" s="293">
        <v>48.041</v>
      </c>
      <c r="J39" s="246"/>
      <c r="K39" s="245"/>
      <c r="L39" s="229">
        <f t="shared" si="10"/>
        <v>346.123</v>
      </c>
      <c r="M39" s="249">
        <f t="shared" si="15"/>
        <v>0.017993603429994565</v>
      </c>
      <c r="N39" s="247">
        <v>2908.4669999999996</v>
      </c>
      <c r="O39" s="245">
        <v>1424.1050000000002</v>
      </c>
      <c r="P39" s="246">
        <v>152.362</v>
      </c>
      <c r="Q39" s="245">
        <v>12.477</v>
      </c>
      <c r="R39" s="246">
        <f t="shared" si="11"/>
        <v>4497.411</v>
      </c>
      <c r="S39" s="248">
        <f t="shared" si="12"/>
        <v>0.009565486712580538</v>
      </c>
      <c r="T39" s="247">
        <v>2621.471</v>
      </c>
      <c r="U39" s="245">
        <v>818.048</v>
      </c>
      <c r="V39" s="246"/>
      <c r="W39" s="245"/>
      <c r="X39" s="229">
        <f t="shared" si="13"/>
        <v>3439.5190000000002</v>
      </c>
      <c r="Y39" s="244">
        <f t="shared" si="14"/>
        <v>0.3075697503052024</v>
      </c>
    </row>
    <row r="40" spans="1:25" ht="19.5" customHeight="1">
      <c r="A40" s="250" t="s">
        <v>352</v>
      </c>
      <c r="B40" s="247">
        <v>118.636</v>
      </c>
      <c r="C40" s="245">
        <v>211.151</v>
      </c>
      <c r="D40" s="246">
        <v>0</v>
      </c>
      <c r="E40" s="245">
        <v>5.416</v>
      </c>
      <c r="F40" s="229">
        <f t="shared" si="8"/>
        <v>335.20300000000003</v>
      </c>
      <c r="G40" s="248">
        <f t="shared" si="9"/>
        <v>0.006867098656297822</v>
      </c>
      <c r="H40" s="247">
        <v>63.318</v>
      </c>
      <c r="I40" s="293">
        <v>199.091</v>
      </c>
      <c r="J40" s="246">
        <v>386.691</v>
      </c>
      <c r="K40" s="245">
        <v>26.396</v>
      </c>
      <c r="L40" s="229">
        <f t="shared" si="10"/>
        <v>675.4959999999999</v>
      </c>
      <c r="M40" s="249">
        <f t="shared" si="15"/>
        <v>-0.503767601880692</v>
      </c>
      <c r="N40" s="247">
        <v>473.23900000000003</v>
      </c>
      <c r="O40" s="245">
        <v>1821.581</v>
      </c>
      <c r="P40" s="246"/>
      <c r="Q40" s="245">
        <v>193.863</v>
      </c>
      <c r="R40" s="246">
        <f t="shared" si="11"/>
        <v>2488.6829999999995</v>
      </c>
      <c r="S40" s="248">
        <f t="shared" si="12"/>
        <v>0.005293148473271636</v>
      </c>
      <c r="T40" s="247">
        <v>532.8779999999999</v>
      </c>
      <c r="U40" s="245">
        <v>1812.969</v>
      </c>
      <c r="V40" s="246">
        <v>2878.223</v>
      </c>
      <c r="W40" s="245">
        <v>211.24900000000002</v>
      </c>
      <c r="X40" s="229">
        <f t="shared" si="13"/>
        <v>5435.3189999999995</v>
      </c>
      <c r="Y40" s="244">
        <f t="shared" si="14"/>
        <v>-0.5421275181824655</v>
      </c>
    </row>
    <row r="41" spans="1:25" ht="19.5" customHeight="1">
      <c r="A41" s="250" t="s">
        <v>351</v>
      </c>
      <c r="B41" s="247">
        <v>24.123</v>
      </c>
      <c r="C41" s="245">
        <v>233.091</v>
      </c>
      <c r="D41" s="246">
        <v>0</v>
      </c>
      <c r="E41" s="245">
        <v>0</v>
      </c>
      <c r="F41" s="246">
        <f t="shared" si="8"/>
        <v>257.214</v>
      </c>
      <c r="G41" s="248">
        <f t="shared" si="9"/>
        <v>0.005269385756634003</v>
      </c>
      <c r="H41" s="247">
        <v>37.491</v>
      </c>
      <c r="I41" s="293">
        <v>242.872</v>
      </c>
      <c r="J41" s="246"/>
      <c r="K41" s="245"/>
      <c r="L41" s="246">
        <f t="shared" si="10"/>
        <v>280.363</v>
      </c>
      <c r="M41" s="249">
        <f t="shared" si="15"/>
        <v>-0.0825679565420544</v>
      </c>
      <c r="N41" s="247">
        <v>327.517</v>
      </c>
      <c r="O41" s="245">
        <v>2187.998</v>
      </c>
      <c r="P41" s="246"/>
      <c r="Q41" s="245"/>
      <c r="R41" s="246">
        <f t="shared" si="11"/>
        <v>2515.515</v>
      </c>
      <c r="S41" s="248">
        <f t="shared" si="12"/>
        <v>0.005350217115535366</v>
      </c>
      <c r="T41" s="247">
        <v>286.75399999999996</v>
      </c>
      <c r="U41" s="245">
        <v>2471.5249999999996</v>
      </c>
      <c r="V41" s="246"/>
      <c r="W41" s="245"/>
      <c r="X41" s="229">
        <f t="shared" si="13"/>
        <v>2758.2789999999995</v>
      </c>
      <c r="Y41" s="244">
        <f t="shared" si="14"/>
        <v>-0.08801285149181781</v>
      </c>
    </row>
    <row r="42" spans="1:25" ht="19.5" customHeight="1">
      <c r="A42" s="250" t="s">
        <v>354</v>
      </c>
      <c r="B42" s="247">
        <v>53.071</v>
      </c>
      <c r="C42" s="245">
        <v>93.553</v>
      </c>
      <c r="D42" s="246">
        <v>0</v>
      </c>
      <c r="E42" s="245">
        <v>0</v>
      </c>
      <c r="F42" s="246">
        <f>SUM(B42:E42)</f>
        <v>146.624</v>
      </c>
      <c r="G42" s="248">
        <f>F42/$F$9</f>
        <v>0.0030037961276629735</v>
      </c>
      <c r="H42" s="247">
        <v>19.706999999999997</v>
      </c>
      <c r="I42" s="293">
        <v>18.335</v>
      </c>
      <c r="J42" s="246"/>
      <c r="K42" s="245"/>
      <c r="L42" s="246">
        <f>SUM(H42:K42)</f>
        <v>38.042</v>
      </c>
      <c r="M42" s="249">
        <f>IF(ISERROR(F42/L42-1),"         /0",(F42/L42-1))</f>
        <v>2.8542663372062456</v>
      </c>
      <c r="N42" s="247">
        <v>150.806</v>
      </c>
      <c r="O42" s="245">
        <v>673.283</v>
      </c>
      <c r="P42" s="246"/>
      <c r="Q42" s="245"/>
      <c r="R42" s="246">
        <f>SUM(N42:Q42)</f>
        <v>824.089</v>
      </c>
      <c r="S42" s="248">
        <f>R42/$R$9</f>
        <v>0.0017527444966634765</v>
      </c>
      <c r="T42" s="247">
        <v>96.773</v>
      </c>
      <c r="U42" s="245">
        <v>160.33400000000003</v>
      </c>
      <c r="V42" s="246"/>
      <c r="W42" s="245"/>
      <c r="X42" s="229">
        <f>SUM(T42:W42)</f>
        <v>257.107</v>
      </c>
      <c r="Y42" s="244">
        <f>IF(ISERROR(R42/X42-1),"         /0",IF(R42/X42&gt;5,"  *  ",(R42/X42-1)))</f>
        <v>2.2052375081191875</v>
      </c>
    </row>
    <row r="43" spans="1:25" ht="19.5" customHeight="1">
      <c r="A43" s="250" t="s">
        <v>353</v>
      </c>
      <c r="B43" s="247">
        <v>42.137</v>
      </c>
      <c r="C43" s="245">
        <v>24.118</v>
      </c>
      <c r="D43" s="246">
        <v>0</v>
      </c>
      <c r="E43" s="245">
        <v>0</v>
      </c>
      <c r="F43" s="246">
        <f t="shared" si="8"/>
        <v>66.255</v>
      </c>
      <c r="G43" s="248">
        <f t="shared" si="9"/>
        <v>0.001357325624988476</v>
      </c>
      <c r="H43" s="247">
        <v>2.362</v>
      </c>
      <c r="I43" s="293">
        <v>0</v>
      </c>
      <c r="J43" s="246"/>
      <c r="K43" s="245"/>
      <c r="L43" s="246">
        <f t="shared" si="10"/>
        <v>2.362</v>
      </c>
      <c r="M43" s="249" t="s">
        <v>50</v>
      </c>
      <c r="N43" s="247">
        <v>317.39199999999994</v>
      </c>
      <c r="O43" s="245">
        <v>710.6220000000001</v>
      </c>
      <c r="P43" s="246">
        <v>0</v>
      </c>
      <c r="Q43" s="245"/>
      <c r="R43" s="246">
        <f t="shared" si="11"/>
        <v>1028.0140000000001</v>
      </c>
      <c r="S43" s="248">
        <f t="shared" si="12"/>
        <v>0.002186470006265109</v>
      </c>
      <c r="T43" s="247">
        <v>810.3180000000001</v>
      </c>
      <c r="U43" s="245">
        <v>400.379</v>
      </c>
      <c r="V43" s="246"/>
      <c r="W43" s="245"/>
      <c r="X43" s="229">
        <f t="shared" si="13"/>
        <v>1210.6970000000001</v>
      </c>
      <c r="Y43" s="244">
        <f t="shared" si="14"/>
        <v>-0.15089076787998978</v>
      </c>
    </row>
    <row r="44" spans="1:25" ht="19.5" customHeight="1">
      <c r="A44" s="250" t="s">
        <v>355</v>
      </c>
      <c r="B44" s="247">
        <v>21.223000000000003</v>
      </c>
      <c r="C44" s="245">
        <v>36.912</v>
      </c>
      <c r="D44" s="246">
        <v>0</v>
      </c>
      <c r="E44" s="245">
        <v>0</v>
      </c>
      <c r="F44" s="246">
        <f t="shared" si="8"/>
        <v>58.135000000000005</v>
      </c>
      <c r="G44" s="248">
        <f t="shared" si="9"/>
        <v>0.0011909761558932166</v>
      </c>
      <c r="H44" s="247">
        <v>4.045</v>
      </c>
      <c r="I44" s="293">
        <v>0</v>
      </c>
      <c r="J44" s="246">
        <v>0</v>
      </c>
      <c r="K44" s="245"/>
      <c r="L44" s="246">
        <f t="shared" si="10"/>
        <v>4.045</v>
      </c>
      <c r="M44" s="249" t="s">
        <v>50</v>
      </c>
      <c r="N44" s="247">
        <v>134.28700000000003</v>
      </c>
      <c r="O44" s="245">
        <v>364.1929999999999</v>
      </c>
      <c r="P44" s="246">
        <v>0</v>
      </c>
      <c r="Q44" s="245"/>
      <c r="R44" s="246">
        <f t="shared" si="11"/>
        <v>498.47999999999996</v>
      </c>
      <c r="S44" s="248">
        <f t="shared" si="12"/>
        <v>0.0010602108227349347</v>
      </c>
      <c r="T44" s="247">
        <v>181.76799999999997</v>
      </c>
      <c r="U44" s="245">
        <v>200.505</v>
      </c>
      <c r="V44" s="246">
        <v>0</v>
      </c>
      <c r="W44" s="245"/>
      <c r="X44" s="229">
        <f t="shared" si="13"/>
        <v>382.27299999999997</v>
      </c>
      <c r="Y44" s="244">
        <f t="shared" si="14"/>
        <v>0.3039895572012672</v>
      </c>
    </row>
    <row r="45" spans="1:25" ht="19.5" customHeight="1" thickBot="1">
      <c r="A45" s="250" t="s">
        <v>317</v>
      </c>
      <c r="B45" s="247">
        <v>315.22</v>
      </c>
      <c r="C45" s="245">
        <v>0</v>
      </c>
      <c r="D45" s="246">
        <v>0</v>
      </c>
      <c r="E45" s="245">
        <v>0.21</v>
      </c>
      <c r="F45" s="477">
        <f t="shared" si="8"/>
        <v>315.43</v>
      </c>
      <c r="G45" s="248">
        <f t="shared" si="9"/>
        <v>0.006462021309940609</v>
      </c>
      <c r="H45" s="247">
        <v>297.071</v>
      </c>
      <c r="I45" s="293">
        <v>0</v>
      </c>
      <c r="J45" s="246">
        <v>0</v>
      </c>
      <c r="K45" s="245"/>
      <c r="L45" s="477">
        <f t="shared" si="10"/>
        <v>297.071</v>
      </c>
      <c r="M45" s="249">
        <f aca="true" t="shared" si="16" ref="M45:M58">IF(ISERROR(F45/L45-1),"         /0",(F45/L45-1))</f>
        <v>0.0618000410676236</v>
      </c>
      <c r="N45" s="247">
        <v>3550.360999999998</v>
      </c>
      <c r="O45" s="245">
        <v>0</v>
      </c>
      <c r="P45" s="246">
        <v>0.5499999999999999</v>
      </c>
      <c r="Q45" s="245">
        <v>0.255</v>
      </c>
      <c r="R45" s="246">
        <f t="shared" si="11"/>
        <v>3551.1659999999983</v>
      </c>
      <c r="S45" s="248">
        <f t="shared" si="12"/>
        <v>0.0075529301607453175</v>
      </c>
      <c r="T45" s="247">
        <v>3040.1330000000007</v>
      </c>
      <c r="U45" s="245">
        <v>0</v>
      </c>
      <c r="V45" s="246">
        <v>0.09</v>
      </c>
      <c r="W45" s="245">
        <v>0.08</v>
      </c>
      <c r="X45" s="229">
        <f t="shared" si="13"/>
        <v>3040.303000000001</v>
      </c>
      <c r="Y45" s="244">
        <f t="shared" si="14"/>
        <v>0.16803029171763395</v>
      </c>
    </row>
    <row r="46" spans="1:25" s="236" customFormat="1" ht="19.5" customHeight="1">
      <c r="A46" s="243" t="s">
        <v>58</v>
      </c>
      <c r="B46" s="240">
        <f>SUM(B47:B52)</f>
        <v>2761.081</v>
      </c>
      <c r="C46" s="239">
        <f>SUM(C47:C52)</f>
        <v>1820.747</v>
      </c>
      <c r="D46" s="238">
        <f>SUM(D47:D52)</f>
        <v>2.507</v>
      </c>
      <c r="E46" s="239">
        <f>SUM(E47:E52)</f>
        <v>140.642</v>
      </c>
      <c r="F46" s="238">
        <f t="shared" si="8"/>
        <v>4724.977</v>
      </c>
      <c r="G46" s="241">
        <f t="shared" si="9"/>
        <v>0.09679771126075278</v>
      </c>
      <c r="H46" s="240">
        <f>SUM(H47:H52)</f>
        <v>3004.846</v>
      </c>
      <c r="I46" s="239">
        <f>SUM(I47:I52)</f>
        <v>2074.579</v>
      </c>
      <c r="J46" s="238">
        <f>SUM(J47:J52)</f>
        <v>1.153</v>
      </c>
      <c r="K46" s="239">
        <f>SUM(K47:K52)</f>
        <v>0.62</v>
      </c>
      <c r="L46" s="238">
        <f t="shared" si="10"/>
        <v>5081.198</v>
      </c>
      <c r="M46" s="242">
        <f t="shared" si="16"/>
        <v>-0.07010571129092003</v>
      </c>
      <c r="N46" s="240">
        <f>SUM(N47:N52)</f>
        <v>24560.995000000003</v>
      </c>
      <c r="O46" s="239">
        <f>SUM(O47:O52)</f>
        <v>17162.967999999997</v>
      </c>
      <c r="P46" s="238">
        <f>SUM(P47:P52)</f>
        <v>16.154</v>
      </c>
      <c r="Q46" s="239">
        <f>SUM(Q47:Q52)</f>
        <v>697.468</v>
      </c>
      <c r="R46" s="238">
        <f t="shared" si="11"/>
        <v>42437.58500000001</v>
      </c>
      <c r="S46" s="241">
        <f t="shared" si="12"/>
        <v>0.09025996410635077</v>
      </c>
      <c r="T46" s="240">
        <f>SUM(T47:T52)</f>
        <v>27048.983</v>
      </c>
      <c r="U46" s="239">
        <f>SUM(U47:U52)</f>
        <v>21389.319000000003</v>
      </c>
      <c r="V46" s="238">
        <f>SUM(V47:V52)</f>
        <v>622.071</v>
      </c>
      <c r="W46" s="239">
        <f>SUM(W47:W52)</f>
        <v>472.0850000000001</v>
      </c>
      <c r="X46" s="238">
        <f t="shared" si="13"/>
        <v>49532.458000000006</v>
      </c>
      <c r="Y46" s="237">
        <f t="shared" si="14"/>
        <v>-0.14323684481799792</v>
      </c>
    </row>
    <row r="47" spans="1:25" s="220" customFormat="1" ht="19.5" customHeight="1">
      <c r="A47" s="235" t="s">
        <v>357</v>
      </c>
      <c r="B47" s="233">
        <v>1542.286</v>
      </c>
      <c r="C47" s="230">
        <v>1070.772</v>
      </c>
      <c r="D47" s="229">
        <v>0.86</v>
      </c>
      <c r="E47" s="230">
        <v>91.487</v>
      </c>
      <c r="F47" s="229">
        <f t="shared" si="8"/>
        <v>2705.405</v>
      </c>
      <c r="G47" s="232">
        <f t="shared" si="9"/>
        <v>0.055423976039120804</v>
      </c>
      <c r="H47" s="233">
        <v>1045.423</v>
      </c>
      <c r="I47" s="230">
        <v>1029.257</v>
      </c>
      <c r="J47" s="229">
        <v>0.036</v>
      </c>
      <c r="K47" s="230">
        <v>0.1</v>
      </c>
      <c r="L47" s="229">
        <f t="shared" si="10"/>
        <v>2074.8160000000003</v>
      </c>
      <c r="M47" s="234">
        <f t="shared" si="16"/>
        <v>0.3039252637342298</v>
      </c>
      <c r="N47" s="233">
        <v>10996.566000000003</v>
      </c>
      <c r="O47" s="230">
        <v>9300.897999999997</v>
      </c>
      <c r="P47" s="229">
        <v>1.295</v>
      </c>
      <c r="Q47" s="230">
        <v>399.36699999999996</v>
      </c>
      <c r="R47" s="229">
        <f t="shared" si="11"/>
        <v>20698.125999999997</v>
      </c>
      <c r="S47" s="232">
        <f t="shared" si="12"/>
        <v>0.044022583043514966</v>
      </c>
      <c r="T47" s="231">
        <v>12327.828</v>
      </c>
      <c r="U47" s="230">
        <v>10787.639</v>
      </c>
      <c r="V47" s="229">
        <v>612.302</v>
      </c>
      <c r="W47" s="230">
        <v>279.53700000000003</v>
      </c>
      <c r="X47" s="229">
        <f t="shared" si="13"/>
        <v>24007.305999999997</v>
      </c>
      <c r="Y47" s="228">
        <f t="shared" si="14"/>
        <v>-0.1378405390425732</v>
      </c>
    </row>
    <row r="48" spans="1:25" s="220" customFormat="1" ht="19.5" customHeight="1">
      <c r="A48" s="235" t="s">
        <v>359</v>
      </c>
      <c r="B48" s="233">
        <v>697.9290000000001</v>
      </c>
      <c r="C48" s="230">
        <v>467.084</v>
      </c>
      <c r="D48" s="229">
        <v>0</v>
      </c>
      <c r="E48" s="230">
        <v>0</v>
      </c>
      <c r="F48" s="229">
        <f t="shared" si="8"/>
        <v>1165.0130000000001</v>
      </c>
      <c r="G48" s="232">
        <f t="shared" si="9"/>
        <v>0.0238669081328911</v>
      </c>
      <c r="H48" s="233">
        <v>1154.8</v>
      </c>
      <c r="I48" s="230">
        <v>509.52799999999996</v>
      </c>
      <c r="J48" s="229"/>
      <c r="K48" s="230"/>
      <c r="L48" s="229">
        <f t="shared" si="10"/>
        <v>1664.328</v>
      </c>
      <c r="M48" s="234">
        <f t="shared" si="16"/>
        <v>-0.30000997399551044</v>
      </c>
      <c r="N48" s="233">
        <v>8277.772000000003</v>
      </c>
      <c r="O48" s="230">
        <v>5017.927999999999</v>
      </c>
      <c r="P48" s="229"/>
      <c r="Q48" s="230"/>
      <c r="R48" s="229">
        <f t="shared" si="11"/>
        <v>13295.7</v>
      </c>
      <c r="S48" s="232">
        <f t="shared" si="12"/>
        <v>0.028278456579675964</v>
      </c>
      <c r="T48" s="231">
        <v>9410.034</v>
      </c>
      <c r="U48" s="230">
        <v>5120.9039999999995</v>
      </c>
      <c r="V48" s="229">
        <v>0</v>
      </c>
      <c r="W48" s="230"/>
      <c r="X48" s="229">
        <f t="shared" si="13"/>
        <v>14530.937999999998</v>
      </c>
      <c r="Y48" s="228">
        <f t="shared" si="14"/>
        <v>-0.08500745099868967</v>
      </c>
    </row>
    <row r="49" spans="1:25" s="220" customFormat="1" ht="19.5" customHeight="1">
      <c r="A49" s="235" t="s">
        <v>358</v>
      </c>
      <c r="B49" s="233">
        <v>48.301</v>
      </c>
      <c r="C49" s="230">
        <v>123.482</v>
      </c>
      <c r="D49" s="229">
        <v>0</v>
      </c>
      <c r="E49" s="230">
        <v>47.243</v>
      </c>
      <c r="F49" s="229">
        <f>SUM(B49:E49)</f>
        <v>219.026</v>
      </c>
      <c r="G49" s="232">
        <f>F49/$F$9</f>
        <v>0.004487051578578613</v>
      </c>
      <c r="H49" s="233">
        <v>120.539</v>
      </c>
      <c r="I49" s="230">
        <v>241.26299999999998</v>
      </c>
      <c r="J49" s="229">
        <v>0</v>
      </c>
      <c r="K49" s="230"/>
      <c r="L49" s="229">
        <f>SUM(H49:K49)</f>
        <v>361.80199999999996</v>
      </c>
      <c r="M49" s="234">
        <f t="shared" si="16"/>
        <v>-0.39462468421954544</v>
      </c>
      <c r="N49" s="233">
        <v>663.194</v>
      </c>
      <c r="O49" s="230">
        <v>1394.2169999999996</v>
      </c>
      <c r="P49" s="229">
        <v>0.12</v>
      </c>
      <c r="Q49" s="230">
        <v>234.487</v>
      </c>
      <c r="R49" s="229">
        <f>SUM(N49:Q49)</f>
        <v>2292.0179999999996</v>
      </c>
      <c r="S49" s="232">
        <f>R49/$R$9</f>
        <v>0.004874864166071416</v>
      </c>
      <c r="T49" s="231">
        <v>977.3000000000001</v>
      </c>
      <c r="U49" s="230">
        <v>1369.1689999999999</v>
      </c>
      <c r="V49" s="229">
        <v>0.073</v>
      </c>
      <c r="W49" s="230">
        <v>106.468</v>
      </c>
      <c r="X49" s="229">
        <f>SUM(T49:W49)</f>
        <v>2453.0099999999998</v>
      </c>
      <c r="Y49" s="228">
        <f>IF(ISERROR(R49/X49-1),"         /0",IF(R49/X49&gt;5,"  *  ",(R49/X49-1)))</f>
        <v>-0.06563038878765282</v>
      </c>
    </row>
    <row r="50" spans="1:25" s="220" customFormat="1" ht="19.5" customHeight="1">
      <c r="A50" s="235" t="s">
        <v>363</v>
      </c>
      <c r="B50" s="233">
        <v>145.124</v>
      </c>
      <c r="C50" s="230">
        <v>69.54599999999999</v>
      </c>
      <c r="D50" s="229">
        <v>0</v>
      </c>
      <c r="E50" s="230">
        <v>0</v>
      </c>
      <c r="F50" s="229">
        <f t="shared" si="8"/>
        <v>214.67</v>
      </c>
      <c r="G50" s="232">
        <f t="shared" si="9"/>
        <v>0.004397812873236377</v>
      </c>
      <c r="H50" s="233">
        <v>280.021</v>
      </c>
      <c r="I50" s="230">
        <v>24.347</v>
      </c>
      <c r="J50" s="229"/>
      <c r="K50" s="230"/>
      <c r="L50" s="229">
        <f t="shared" si="10"/>
        <v>304.368</v>
      </c>
      <c r="M50" s="234">
        <f t="shared" si="16"/>
        <v>-0.29470246543657685</v>
      </c>
      <c r="N50" s="233">
        <v>1056.2520000000002</v>
      </c>
      <c r="O50" s="230">
        <v>398.63800000000003</v>
      </c>
      <c r="P50" s="229">
        <v>0</v>
      </c>
      <c r="Q50" s="230">
        <v>41.291</v>
      </c>
      <c r="R50" s="229">
        <f t="shared" si="11"/>
        <v>1496.1810000000003</v>
      </c>
      <c r="S50" s="232">
        <f t="shared" si="12"/>
        <v>0.0031822084917556928</v>
      </c>
      <c r="T50" s="231">
        <v>1275.2540000000001</v>
      </c>
      <c r="U50" s="230">
        <v>1763.8490000000004</v>
      </c>
      <c r="V50" s="229"/>
      <c r="W50" s="230"/>
      <c r="X50" s="229">
        <f t="shared" si="13"/>
        <v>3039.1030000000005</v>
      </c>
      <c r="Y50" s="228">
        <f t="shared" si="14"/>
        <v>-0.5076899335099863</v>
      </c>
    </row>
    <row r="51" spans="1:25" s="220" customFormat="1" ht="19.5" customHeight="1">
      <c r="A51" s="235" t="s">
        <v>360</v>
      </c>
      <c r="B51" s="233">
        <v>99.947</v>
      </c>
      <c r="C51" s="230">
        <v>33.169</v>
      </c>
      <c r="D51" s="229">
        <v>0</v>
      </c>
      <c r="E51" s="230">
        <v>0</v>
      </c>
      <c r="F51" s="229">
        <f t="shared" si="8"/>
        <v>133.11599999999999</v>
      </c>
      <c r="G51" s="232">
        <f t="shared" si="9"/>
        <v>0.002727066000995638</v>
      </c>
      <c r="H51" s="233">
        <v>97.38300000000001</v>
      </c>
      <c r="I51" s="230">
        <v>128.70600000000002</v>
      </c>
      <c r="J51" s="229"/>
      <c r="K51" s="230">
        <v>0</v>
      </c>
      <c r="L51" s="229">
        <f t="shared" si="10"/>
        <v>226.08900000000003</v>
      </c>
      <c r="M51" s="234">
        <f t="shared" si="16"/>
        <v>-0.4112230139458356</v>
      </c>
      <c r="N51" s="233">
        <v>936.2429999999999</v>
      </c>
      <c r="O51" s="230">
        <v>306.736</v>
      </c>
      <c r="P51" s="229">
        <v>0</v>
      </c>
      <c r="Q51" s="230">
        <v>0.002</v>
      </c>
      <c r="R51" s="229">
        <f t="shared" si="11"/>
        <v>1242.9809999999998</v>
      </c>
      <c r="S51" s="232">
        <f t="shared" si="12"/>
        <v>0.0026436806063510907</v>
      </c>
      <c r="T51" s="231">
        <v>828.425</v>
      </c>
      <c r="U51" s="230">
        <v>577.3629999999999</v>
      </c>
      <c r="V51" s="229">
        <v>0</v>
      </c>
      <c r="W51" s="230">
        <v>0</v>
      </c>
      <c r="X51" s="229">
        <f t="shared" si="13"/>
        <v>1405.788</v>
      </c>
      <c r="Y51" s="228">
        <f t="shared" si="14"/>
        <v>-0.11581191474105645</v>
      </c>
    </row>
    <row r="52" spans="1:25" s="220" customFormat="1" ht="19.5" customHeight="1" thickBot="1">
      <c r="A52" s="235" t="s">
        <v>317</v>
      </c>
      <c r="B52" s="233">
        <v>227.49400000000003</v>
      </c>
      <c r="C52" s="230">
        <v>56.694</v>
      </c>
      <c r="D52" s="229">
        <v>1.647</v>
      </c>
      <c r="E52" s="230">
        <v>1.9120000000000001</v>
      </c>
      <c r="F52" s="229">
        <f t="shared" si="8"/>
        <v>287.747</v>
      </c>
      <c r="G52" s="232">
        <f t="shared" si="9"/>
        <v>0.005894896635930256</v>
      </c>
      <c r="H52" s="233">
        <v>306.68</v>
      </c>
      <c r="I52" s="230">
        <v>141.478</v>
      </c>
      <c r="J52" s="229">
        <v>1.117</v>
      </c>
      <c r="K52" s="230">
        <v>0.52</v>
      </c>
      <c r="L52" s="229">
        <f t="shared" si="10"/>
        <v>449.795</v>
      </c>
      <c r="M52" s="234">
        <f t="shared" si="16"/>
        <v>-0.3602707900265677</v>
      </c>
      <c r="N52" s="233">
        <v>2630.9679999999994</v>
      </c>
      <c r="O52" s="230">
        <v>744.5509999999999</v>
      </c>
      <c r="P52" s="229">
        <v>14.738999999999999</v>
      </c>
      <c r="Q52" s="230">
        <v>22.321000000000005</v>
      </c>
      <c r="R52" s="229">
        <f t="shared" si="11"/>
        <v>3412.5789999999993</v>
      </c>
      <c r="S52" s="232">
        <f t="shared" si="12"/>
        <v>0.007258171218981625</v>
      </c>
      <c r="T52" s="231">
        <v>2230.1420000000003</v>
      </c>
      <c r="U52" s="230">
        <v>1770.3949999999993</v>
      </c>
      <c r="V52" s="229">
        <v>9.696</v>
      </c>
      <c r="W52" s="230">
        <v>86.08000000000003</v>
      </c>
      <c r="X52" s="229">
        <f t="shared" si="13"/>
        <v>4096.312999999999</v>
      </c>
      <c r="Y52" s="228">
        <f t="shared" si="14"/>
        <v>-0.16691449115338597</v>
      </c>
    </row>
    <row r="53" spans="1:25" s="236" customFormat="1" ht="19.5" customHeight="1">
      <c r="A53" s="243" t="s">
        <v>57</v>
      </c>
      <c r="B53" s="240">
        <f>SUM(B54:B57)</f>
        <v>534.302</v>
      </c>
      <c r="C53" s="239">
        <f>SUM(C54:C57)</f>
        <v>320.486</v>
      </c>
      <c r="D53" s="238">
        <f>SUM(D54:D57)</f>
        <v>7.095000000000001</v>
      </c>
      <c r="E53" s="239">
        <f>SUM(E54:E57)</f>
        <v>10.532</v>
      </c>
      <c r="F53" s="238">
        <f t="shared" si="8"/>
        <v>872.4150000000001</v>
      </c>
      <c r="G53" s="241">
        <f t="shared" si="9"/>
        <v>0.017872632029647898</v>
      </c>
      <c r="H53" s="240">
        <f>SUM(H54:H57)</f>
        <v>546.282</v>
      </c>
      <c r="I53" s="239">
        <f>SUM(I54:I57)</f>
        <v>310.962</v>
      </c>
      <c r="J53" s="238">
        <f>SUM(J54:J57)</f>
        <v>0</v>
      </c>
      <c r="K53" s="239">
        <f>SUM(K54:K57)</f>
        <v>0</v>
      </c>
      <c r="L53" s="238">
        <f t="shared" si="10"/>
        <v>857.244</v>
      </c>
      <c r="M53" s="242">
        <f t="shared" si="16"/>
        <v>0.01769741170541872</v>
      </c>
      <c r="N53" s="240">
        <f>SUM(N54:N57)</f>
        <v>4698.617</v>
      </c>
      <c r="O53" s="239">
        <f>SUM(O54:O57)</f>
        <v>2103.621</v>
      </c>
      <c r="P53" s="238">
        <f>SUM(P54:P57)</f>
        <v>279.46599999999995</v>
      </c>
      <c r="Q53" s="239">
        <f>SUM(Q54:Q57)</f>
        <v>29.470000000000002</v>
      </c>
      <c r="R53" s="238">
        <f t="shared" si="11"/>
        <v>7111.174000000001</v>
      </c>
      <c r="S53" s="241">
        <f t="shared" si="12"/>
        <v>0.015124666259732142</v>
      </c>
      <c r="T53" s="240">
        <f>SUM(T54:T57)</f>
        <v>5579.745000000001</v>
      </c>
      <c r="U53" s="239">
        <f>SUM(U54:U57)</f>
        <v>1803.074</v>
      </c>
      <c r="V53" s="238">
        <f>SUM(V54:V57)</f>
        <v>290.635</v>
      </c>
      <c r="W53" s="239">
        <f>SUM(W54:W57)</f>
        <v>55.212999999999994</v>
      </c>
      <c r="X53" s="238">
        <f t="shared" si="13"/>
        <v>7728.667000000001</v>
      </c>
      <c r="Y53" s="237">
        <f t="shared" si="14"/>
        <v>-0.07989644268539453</v>
      </c>
    </row>
    <row r="54" spans="1:25" ht="19.5" customHeight="1">
      <c r="A54" s="235" t="s">
        <v>370</v>
      </c>
      <c r="B54" s="233">
        <v>255.276</v>
      </c>
      <c r="C54" s="230">
        <v>104.11</v>
      </c>
      <c r="D54" s="229">
        <v>0</v>
      </c>
      <c r="E54" s="230">
        <v>0</v>
      </c>
      <c r="F54" s="229">
        <f t="shared" si="8"/>
        <v>359.386</v>
      </c>
      <c r="G54" s="232">
        <f t="shared" si="9"/>
        <v>0.007362520972939529</v>
      </c>
      <c r="H54" s="233">
        <v>363.35900000000004</v>
      </c>
      <c r="I54" s="230">
        <v>114.051</v>
      </c>
      <c r="J54" s="229">
        <v>0</v>
      </c>
      <c r="K54" s="230"/>
      <c r="L54" s="229">
        <f t="shared" si="10"/>
        <v>477.41</v>
      </c>
      <c r="M54" s="234">
        <f t="shared" si="16"/>
        <v>-0.24721727655474324</v>
      </c>
      <c r="N54" s="233">
        <v>2251.2790000000005</v>
      </c>
      <c r="O54" s="230">
        <v>780.161</v>
      </c>
      <c r="P54" s="229">
        <v>0.43</v>
      </c>
      <c r="Q54" s="230">
        <v>0</v>
      </c>
      <c r="R54" s="229">
        <f t="shared" si="11"/>
        <v>3031.8700000000003</v>
      </c>
      <c r="S54" s="232">
        <f t="shared" si="12"/>
        <v>0.006448446050243474</v>
      </c>
      <c r="T54" s="231">
        <v>3524.5980000000004</v>
      </c>
      <c r="U54" s="230">
        <v>1123.244</v>
      </c>
      <c r="V54" s="229">
        <v>0</v>
      </c>
      <c r="W54" s="230">
        <v>0</v>
      </c>
      <c r="X54" s="229">
        <f t="shared" si="13"/>
        <v>4647.842000000001</v>
      </c>
      <c r="Y54" s="228">
        <f t="shared" si="14"/>
        <v>-0.3476822146708085</v>
      </c>
    </row>
    <row r="55" spans="1:25" ht="19.5" customHeight="1">
      <c r="A55" s="235" t="s">
        <v>369</v>
      </c>
      <c r="B55" s="233">
        <v>178.515</v>
      </c>
      <c r="C55" s="230">
        <v>5.314</v>
      </c>
      <c r="D55" s="229">
        <v>0</v>
      </c>
      <c r="E55" s="230">
        <v>0</v>
      </c>
      <c r="F55" s="229">
        <f t="shared" si="8"/>
        <v>183.82899999999998</v>
      </c>
      <c r="G55" s="232">
        <f t="shared" si="9"/>
        <v>0.0037659921864916846</v>
      </c>
      <c r="H55" s="233">
        <v>81.893</v>
      </c>
      <c r="I55" s="230">
        <v>0.089</v>
      </c>
      <c r="J55" s="229"/>
      <c r="K55" s="230">
        <v>0</v>
      </c>
      <c r="L55" s="229">
        <f t="shared" si="10"/>
        <v>81.982</v>
      </c>
      <c r="M55" s="234">
        <f t="shared" si="16"/>
        <v>1.2423092874045518</v>
      </c>
      <c r="N55" s="233">
        <v>1388.3109999999997</v>
      </c>
      <c r="O55" s="230">
        <v>67.211</v>
      </c>
      <c r="P55" s="229">
        <v>0</v>
      </c>
      <c r="Q55" s="230">
        <v>0</v>
      </c>
      <c r="R55" s="229">
        <f t="shared" si="11"/>
        <v>1455.5219999999997</v>
      </c>
      <c r="S55" s="232">
        <f t="shared" si="12"/>
        <v>0.003095731377645638</v>
      </c>
      <c r="T55" s="231">
        <v>1001.9240000000001</v>
      </c>
      <c r="U55" s="230">
        <v>99.88500000000002</v>
      </c>
      <c r="V55" s="229">
        <v>1.827</v>
      </c>
      <c r="W55" s="230">
        <v>0</v>
      </c>
      <c r="X55" s="229">
        <f t="shared" si="13"/>
        <v>1103.6360000000002</v>
      </c>
      <c r="Y55" s="228">
        <f t="shared" si="14"/>
        <v>0.3188424444291409</v>
      </c>
    </row>
    <row r="56" spans="1:25" ht="19.5" customHeight="1">
      <c r="A56" s="235" t="s">
        <v>368</v>
      </c>
      <c r="B56" s="233">
        <v>20.457</v>
      </c>
      <c r="C56" s="230">
        <v>125.069</v>
      </c>
      <c r="D56" s="229">
        <v>6.674</v>
      </c>
      <c r="E56" s="230">
        <v>0.001</v>
      </c>
      <c r="F56" s="229">
        <f t="shared" si="8"/>
        <v>152.20100000000002</v>
      </c>
      <c r="G56" s="232">
        <f t="shared" si="9"/>
        <v>0.0031180487125329575</v>
      </c>
      <c r="H56" s="233">
        <v>1.388</v>
      </c>
      <c r="I56" s="230">
        <v>87.166</v>
      </c>
      <c r="J56" s="229"/>
      <c r="K56" s="230">
        <v>0</v>
      </c>
      <c r="L56" s="229">
        <f t="shared" si="10"/>
        <v>88.554</v>
      </c>
      <c r="M56" s="234">
        <f t="shared" si="16"/>
        <v>0.7187365901032141</v>
      </c>
      <c r="N56" s="233">
        <v>134.855</v>
      </c>
      <c r="O56" s="230">
        <v>331.61</v>
      </c>
      <c r="P56" s="229">
        <v>278.55499999999995</v>
      </c>
      <c r="Q56" s="230">
        <v>18.879</v>
      </c>
      <c r="R56" s="229">
        <f t="shared" si="11"/>
        <v>763.899</v>
      </c>
      <c r="S56" s="232">
        <f t="shared" si="12"/>
        <v>0.0016247271450738124</v>
      </c>
      <c r="T56" s="231">
        <v>76.803</v>
      </c>
      <c r="U56" s="230">
        <v>175.34199999999998</v>
      </c>
      <c r="V56" s="229">
        <v>288.468</v>
      </c>
      <c r="W56" s="230">
        <v>54.962999999999994</v>
      </c>
      <c r="X56" s="229">
        <f t="shared" si="13"/>
        <v>595.576</v>
      </c>
      <c r="Y56" s="228">
        <f t="shared" si="14"/>
        <v>0.2826222010289199</v>
      </c>
    </row>
    <row r="57" spans="1:25" ht="19.5" customHeight="1" thickBot="1">
      <c r="A57" s="235" t="s">
        <v>317</v>
      </c>
      <c r="B57" s="233">
        <v>80.054</v>
      </c>
      <c r="C57" s="230">
        <v>85.993</v>
      </c>
      <c r="D57" s="229">
        <v>0.421</v>
      </c>
      <c r="E57" s="230">
        <v>10.531</v>
      </c>
      <c r="F57" s="229">
        <f t="shared" si="8"/>
        <v>176.999</v>
      </c>
      <c r="G57" s="232">
        <f t="shared" si="9"/>
        <v>0.0036260701576837262</v>
      </c>
      <c r="H57" s="233">
        <v>99.642</v>
      </c>
      <c r="I57" s="230">
        <v>109.656</v>
      </c>
      <c r="J57" s="229">
        <v>0</v>
      </c>
      <c r="K57" s="230">
        <v>0</v>
      </c>
      <c r="L57" s="229">
        <f t="shared" si="10"/>
        <v>209.298</v>
      </c>
      <c r="M57" s="234">
        <f t="shared" si="16"/>
        <v>-0.15432063373754168</v>
      </c>
      <c r="N57" s="233">
        <v>924.1719999999999</v>
      </c>
      <c r="O57" s="230">
        <v>924.639</v>
      </c>
      <c r="P57" s="229">
        <v>0.481</v>
      </c>
      <c r="Q57" s="230">
        <v>10.591000000000001</v>
      </c>
      <c r="R57" s="229">
        <f t="shared" si="11"/>
        <v>1859.8829999999998</v>
      </c>
      <c r="S57" s="232">
        <f t="shared" si="12"/>
        <v>0.003955761686769216</v>
      </c>
      <c r="T57" s="231">
        <v>976.4200000000003</v>
      </c>
      <c r="U57" s="230">
        <v>404.603</v>
      </c>
      <c r="V57" s="229">
        <v>0.33999999999999997</v>
      </c>
      <c r="W57" s="230">
        <v>0.25</v>
      </c>
      <c r="X57" s="229">
        <f t="shared" si="13"/>
        <v>1381.6130000000003</v>
      </c>
      <c r="Y57" s="228">
        <f t="shared" si="14"/>
        <v>0.3461678487391182</v>
      </c>
    </row>
    <row r="58" spans="1:25" s="220" customFormat="1" ht="19.5" customHeight="1" thickBot="1">
      <c r="A58" s="227" t="s">
        <v>56</v>
      </c>
      <c r="B58" s="224">
        <v>60.488</v>
      </c>
      <c r="C58" s="223">
        <v>0</v>
      </c>
      <c r="D58" s="222">
        <v>0.6</v>
      </c>
      <c r="E58" s="223">
        <v>0.6</v>
      </c>
      <c r="F58" s="222">
        <f t="shared" si="8"/>
        <v>61.688</v>
      </c>
      <c r="G58" s="225">
        <f t="shared" si="9"/>
        <v>0.0012637642918163026</v>
      </c>
      <c r="H58" s="224">
        <v>72.145</v>
      </c>
      <c r="I58" s="223">
        <v>11.162</v>
      </c>
      <c r="J58" s="222"/>
      <c r="K58" s="223"/>
      <c r="L58" s="222">
        <f t="shared" si="10"/>
        <v>83.307</v>
      </c>
      <c r="M58" s="226">
        <f t="shared" si="16"/>
        <v>-0.25951000516163103</v>
      </c>
      <c r="N58" s="224">
        <v>741.2800000000002</v>
      </c>
      <c r="O58" s="223">
        <v>0.972</v>
      </c>
      <c r="P58" s="222">
        <v>2.597</v>
      </c>
      <c r="Q58" s="223">
        <v>4.668999999999999</v>
      </c>
      <c r="R58" s="222">
        <f t="shared" si="11"/>
        <v>749.5180000000001</v>
      </c>
      <c r="S58" s="225">
        <f t="shared" si="12"/>
        <v>0.0015941403776172426</v>
      </c>
      <c r="T58" s="224">
        <v>549.7189999999999</v>
      </c>
      <c r="U58" s="223">
        <v>32.07</v>
      </c>
      <c r="V58" s="222">
        <v>0.545</v>
      </c>
      <c r="W58" s="223">
        <v>0.16999999999999998</v>
      </c>
      <c r="X58" s="222">
        <f t="shared" si="13"/>
        <v>582.5039999999999</v>
      </c>
      <c r="Y58" s="221">
        <f t="shared" si="14"/>
        <v>0.2867173444302533</v>
      </c>
    </row>
    <row r="59" ht="15" thickTop="1">
      <c r="A59" s="121" t="s">
        <v>43</v>
      </c>
    </row>
    <row r="60" ht="14.25">
      <c r="A60" s="121" t="s">
        <v>55</v>
      </c>
    </row>
    <row r="61" ht="14.25">
      <c r="A61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9:Y65536 M59:M65536 Y3 M3 M5 Y5 Y7:Y8 M7:M8">
    <cfRule type="cellIs" priority="4" dxfId="93" operator="lessThan" stopIfTrue="1">
      <formula>0</formula>
    </cfRule>
  </conditionalFormatting>
  <conditionalFormatting sqref="Y9:Y58 M9:M58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2 M52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4">
      <selection activeCell="T43" sqref="T43:W43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83" t="s">
        <v>28</v>
      </c>
      <c r="Y1" s="584"/>
    </row>
    <row r="2" ht="5.25" customHeight="1" thickBot="1"/>
    <row r="3" spans="1:25" ht="24.75" customHeight="1" thickTop="1">
      <c r="A3" s="644" t="s">
        <v>72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5" t="s">
        <v>45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270" customFormat="1" ht="18" customHeight="1" thickBot="1" thickTop="1">
      <c r="A5" s="588" t="s">
        <v>71</v>
      </c>
      <c r="B5" s="661" t="s">
        <v>36</v>
      </c>
      <c r="C5" s="662"/>
      <c r="D5" s="662"/>
      <c r="E5" s="662"/>
      <c r="F5" s="662"/>
      <c r="G5" s="662"/>
      <c r="H5" s="662"/>
      <c r="I5" s="662"/>
      <c r="J5" s="663"/>
      <c r="K5" s="663"/>
      <c r="L5" s="663"/>
      <c r="M5" s="664"/>
      <c r="N5" s="661" t="s">
        <v>35</v>
      </c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5"/>
    </row>
    <row r="6" spans="1:25" s="168" customFormat="1" ht="26.25" customHeight="1" thickBot="1">
      <c r="A6" s="589"/>
      <c r="B6" s="650" t="s">
        <v>207</v>
      </c>
      <c r="C6" s="651"/>
      <c r="D6" s="651"/>
      <c r="E6" s="651"/>
      <c r="F6" s="651"/>
      <c r="G6" s="647" t="s">
        <v>34</v>
      </c>
      <c r="H6" s="650" t="s">
        <v>208</v>
      </c>
      <c r="I6" s="651"/>
      <c r="J6" s="651"/>
      <c r="K6" s="651"/>
      <c r="L6" s="651"/>
      <c r="M6" s="658" t="s">
        <v>33</v>
      </c>
      <c r="N6" s="650" t="s">
        <v>209</v>
      </c>
      <c r="O6" s="651"/>
      <c r="P6" s="651"/>
      <c r="Q6" s="651"/>
      <c r="R6" s="651"/>
      <c r="S6" s="647" t="s">
        <v>34</v>
      </c>
      <c r="T6" s="650" t="s">
        <v>210</v>
      </c>
      <c r="U6" s="651"/>
      <c r="V6" s="651"/>
      <c r="W6" s="651"/>
      <c r="X6" s="651"/>
      <c r="Y6" s="652" t="s">
        <v>33</v>
      </c>
    </row>
    <row r="7" spans="1:25" s="168" customFormat="1" ht="26.25" customHeight="1">
      <c r="A7" s="590"/>
      <c r="B7" s="582" t="s">
        <v>22</v>
      </c>
      <c r="C7" s="578"/>
      <c r="D7" s="577" t="s">
        <v>21</v>
      </c>
      <c r="E7" s="578"/>
      <c r="F7" s="670" t="s">
        <v>17</v>
      </c>
      <c r="G7" s="648"/>
      <c r="H7" s="582" t="s">
        <v>22</v>
      </c>
      <c r="I7" s="578"/>
      <c r="J7" s="577" t="s">
        <v>21</v>
      </c>
      <c r="K7" s="578"/>
      <c r="L7" s="670" t="s">
        <v>17</v>
      </c>
      <c r="M7" s="659"/>
      <c r="N7" s="582" t="s">
        <v>22</v>
      </c>
      <c r="O7" s="578"/>
      <c r="P7" s="577" t="s">
        <v>21</v>
      </c>
      <c r="Q7" s="578"/>
      <c r="R7" s="670" t="s">
        <v>17</v>
      </c>
      <c r="S7" s="648"/>
      <c r="T7" s="582" t="s">
        <v>22</v>
      </c>
      <c r="U7" s="578"/>
      <c r="V7" s="577" t="s">
        <v>21</v>
      </c>
      <c r="W7" s="578"/>
      <c r="X7" s="670" t="s">
        <v>17</v>
      </c>
      <c r="Y7" s="653"/>
    </row>
    <row r="8" spans="1:25" s="266" customFormat="1" ht="15" customHeight="1" thickBot="1">
      <c r="A8" s="591"/>
      <c r="B8" s="269" t="s">
        <v>31</v>
      </c>
      <c r="C8" s="267" t="s">
        <v>30</v>
      </c>
      <c r="D8" s="268" t="s">
        <v>31</v>
      </c>
      <c r="E8" s="267" t="s">
        <v>30</v>
      </c>
      <c r="F8" s="643"/>
      <c r="G8" s="649"/>
      <c r="H8" s="269" t="s">
        <v>31</v>
      </c>
      <c r="I8" s="267" t="s">
        <v>30</v>
      </c>
      <c r="J8" s="268" t="s">
        <v>31</v>
      </c>
      <c r="K8" s="267" t="s">
        <v>30</v>
      </c>
      <c r="L8" s="643"/>
      <c r="M8" s="660"/>
      <c r="N8" s="269" t="s">
        <v>31</v>
      </c>
      <c r="O8" s="267" t="s">
        <v>30</v>
      </c>
      <c r="P8" s="268" t="s">
        <v>31</v>
      </c>
      <c r="Q8" s="267" t="s">
        <v>30</v>
      </c>
      <c r="R8" s="643"/>
      <c r="S8" s="649"/>
      <c r="T8" s="269" t="s">
        <v>31</v>
      </c>
      <c r="U8" s="267" t="s">
        <v>30</v>
      </c>
      <c r="V8" s="268" t="s">
        <v>31</v>
      </c>
      <c r="W8" s="267" t="s">
        <v>30</v>
      </c>
      <c r="X8" s="643"/>
      <c r="Y8" s="654"/>
    </row>
    <row r="9" spans="1:25" s="157" customFormat="1" ht="18" customHeight="1" thickBot="1" thickTop="1">
      <c r="A9" s="329" t="s">
        <v>24</v>
      </c>
      <c r="B9" s="321">
        <f>B10+B14+B24+B32+B38+B43</f>
        <v>26151.775000000005</v>
      </c>
      <c r="C9" s="320">
        <f>C10+C14+C24+C32+C38+C43</f>
        <v>17573.395</v>
      </c>
      <c r="D9" s="319">
        <f>D10+D14+D24+D32+D38+D43</f>
        <v>2969.4410000000003</v>
      </c>
      <c r="E9" s="320">
        <f>E10+E14+E24+E32+E38+E43</f>
        <v>2118.289</v>
      </c>
      <c r="F9" s="319">
        <f>SUM(B9:E9)</f>
        <v>48812.9</v>
      </c>
      <c r="G9" s="322">
        <f>F9/$F$9</f>
        <v>1</v>
      </c>
      <c r="H9" s="321">
        <f>H10+H14+H24+H32+H38+H43</f>
        <v>23228.91</v>
      </c>
      <c r="I9" s="320">
        <f>I10+I14+I24+I32+I38+I43</f>
        <v>16263.605</v>
      </c>
      <c r="J9" s="319">
        <f>J10+J14+J24+J32+J38+J43</f>
        <v>3827.076</v>
      </c>
      <c r="K9" s="320">
        <f>K10+K14+K24+K32+K38+K43</f>
        <v>3287.1330000000003</v>
      </c>
      <c r="L9" s="319">
        <f>SUM(H9:K9)</f>
        <v>46606.724</v>
      </c>
      <c r="M9" s="446">
        <f>IF(ISERROR(F9/L9-1),"         /0",(F9/L9-1))</f>
        <v>0.047336002418878476</v>
      </c>
      <c r="N9" s="321">
        <f>N10+N14+N24+N32+N38+N43</f>
        <v>257495.43899999995</v>
      </c>
      <c r="O9" s="320">
        <f>O10+O14+O24+O32+O38+O43</f>
        <v>167532.855</v>
      </c>
      <c r="P9" s="319">
        <f>P10+P14+P24+P32+P38+P43</f>
        <v>26622.376</v>
      </c>
      <c r="Q9" s="320">
        <f>Q10+Q14+Q24+Q32+Q38+Q43</f>
        <v>18519.96900000001</v>
      </c>
      <c r="R9" s="319">
        <f>SUM(N9:Q9)</f>
        <v>470170.63899999997</v>
      </c>
      <c r="S9" s="322">
        <f>R9/$R$9</f>
        <v>1</v>
      </c>
      <c r="T9" s="321">
        <f>T10+T14+T24+T32+T38+T43</f>
        <v>238673.31699999984</v>
      </c>
      <c r="U9" s="320">
        <f>U10+U14+U24+U32+U38+U43</f>
        <v>155849.497</v>
      </c>
      <c r="V9" s="319">
        <f>V10+V14+V24+V32+V38+V43</f>
        <v>37145.67399999999</v>
      </c>
      <c r="W9" s="320">
        <f>W10+W14+W24+W32+W38+W43</f>
        <v>24269.567999999992</v>
      </c>
      <c r="X9" s="319">
        <f>SUM(T9:W9)</f>
        <v>455938.0559999998</v>
      </c>
      <c r="Y9" s="318">
        <f>IF(ISERROR(R9/X9-1),"         /0",(R9/X9-1))</f>
        <v>0.031216045277870252</v>
      </c>
    </row>
    <row r="10" spans="1:25" s="283" customFormat="1" ht="19.5" customHeight="1" thickTop="1">
      <c r="A10" s="292" t="s">
        <v>61</v>
      </c>
      <c r="B10" s="289">
        <f>SUM(B11:B13)</f>
        <v>16130.680000000006</v>
      </c>
      <c r="C10" s="288">
        <f>SUM(C11:C13)</f>
        <v>8816.804999999998</v>
      </c>
      <c r="D10" s="287">
        <f>SUM(D11:D13)</f>
        <v>2815.5190000000007</v>
      </c>
      <c r="E10" s="286">
        <f>SUM(E11:E13)</f>
        <v>1452.056</v>
      </c>
      <c r="F10" s="287">
        <f aca="true" t="shared" si="0" ref="F10:F43">SUM(B10:E10)</f>
        <v>29215.060000000005</v>
      </c>
      <c r="G10" s="290">
        <f aca="true" t="shared" si="1" ref="G10:G43">F10/$F$9</f>
        <v>0.5985110493332706</v>
      </c>
      <c r="H10" s="289">
        <f>SUM(H11:H13)</f>
        <v>13095.289999999999</v>
      </c>
      <c r="I10" s="288">
        <f>SUM(I11:I13)</f>
        <v>7532.897</v>
      </c>
      <c r="J10" s="287">
        <f>SUM(J11:J13)</f>
        <v>3431.2680000000005</v>
      </c>
      <c r="K10" s="286">
        <f>SUM(K11:K13)</f>
        <v>2461.9449999999997</v>
      </c>
      <c r="L10" s="287">
        <f aca="true" t="shared" si="2" ref="L10:L43">SUM(H10:K10)</f>
        <v>26521.399999999998</v>
      </c>
      <c r="M10" s="291">
        <f aca="true" t="shared" si="3" ref="M10:M22">IF(ISERROR(F10/L10-1),"         /0",(F10/L10-1))</f>
        <v>0.10156552821495124</v>
      </c>
      <c r="N10" s="289">
        <f>SUM(N11:N13)</f>
        <v>164203.39799999993</v>
      </c>
      <c r="O10" s="288">
        <f>SUM(O11:O13)</f>
        <v>83497.13100000001</v>
      </c>
      <c r="P10" s="287">
        <f>SUM(P11:P13)</f>
        <v>25691.406</v>
      </c>
      <c r="Q10" s="286">
        <f>SUM(Q11:Q13)</f>
        <v>13617.386000000002</v>
      </c>
      <c r="R10" s="287">
        <f aca="true" t="shared" si="4" ref="R10:R43">SUM(N10:Q10)</f>
        <v>287009.32099999994</v>
      </c>
      <c r="S10" s="290">
        <f aca="true" t="shared" si="5" ref="S10:S43">R10/$R$9</f>
        <v>0.6104365036711702</v>
      </c>
      <c r="T10" s="289">
        <f>SUM(T11:T13)</f>
        <v>149123.36699999982</v>
      </c>
      <c r="U10" s="288">
        <f>SUM(U11:U13)</f>
        <v>74110.444</v>
      </c>
      <c r="V10" s="287">
        <f>SUM(V11:V13)</f>
        <v>33172.420999999995</v>
      </c>
      <c r="W10" s="286">
        <f>SUM(W11:W13)</f>
        <v>19188.861999999994</v>
      </c>
      <c r="X10" s="287">
        <f aca="true" t="shared" si="6" ref="X10:X39">SUM(T10:W10)</f>
        <v>275595.0939999998</v>
      </c>
      <c r="Y10" s="284">
        <f aca="true" t="shared" si="7" ref="Y10:Y43">IF(ISERROR(R10/X10-1),"         /0",IF(R10/X10&gt;5,"  *  ",(R10/X10-1)))</f>
        <v>0.04141665526165039</v>
      </c>
    </row>
    <row r="11" spans="1:25" ht="19.5" customHeight="1">
      <c r="A11" s="235" t="s">
        <v>371</v>
      </c>
      <c r="B11" s="233">
        <v>15757.418000000005</v>
      </c>
      <c r="C11" s="230">
        <v>7999.905</v>
      </c>
      <c r="D11" s="229">
        <v>2625.0120000000006</v>
      </c>
      <c r="E11" s="281">
        <v>1452.056</v>
      </c>
      <c r="F11" s="229">
        <f t="shared" si="0"/>
        <v>27834.391000000007</v>
      </c>
      <c r="G11" s="232">
        <f t="shared" si="1"/>
        <v>0.570226128748753</v>
      </c>
      <c r="H11" s="233">
        <v>12721.581999999999</v>
      </c>
      <c r="I11" s="230">
        <v>7018.656</v>
      </c>
      <c r="J11" s="229">
        <v>3431.2680000000005</v>
      </c>
      <c r="K11" s="281">
        <v>2461.9449999999997</v>
      </c>
      <c r="L11" s="229">
        <f t="shared" si="2"/>
        <v>25633.450999999997</v>
      </c>
      <c r="M11" s="234">
        <f t="shared" si="3"/>
        <v>0.08586202458654557</v>
      </c>
      <c r="N11" s="233">
        <v>160688.29099999994</v>
      </c>
      <c r="O11" s="230">
        <v>77815.34800000001</v>
      </c>
      <c r="P11" s="229">
        <v>23867.123</v>
      </c>
      <c r="Q11" s="281">
        <v>13617.363000000003</v>
      </c>
      <c r="R11" s="229">
        <f t="shared" si="4"/>
        <v>275988.125</v>
      </c>
      <c r="S11" s="232">
        <f t="shared" si="5"/>
        <v>0.586995660951938</v>
      </c>
      <c r="T11" s="233">
        <v>146566.73699999985</v>
      </c>
      <c r="U11" s="230">
        <v>70737.259</v>
      </c>
      <c r="V11" s="229">
        <v>33172.420999999995</v>
      </c>
      <c r="W11" s="281">
        <v>19188.861999999994</v>
      </c>
      <c r="X11" s="229">
        <f t="shared" si="6"/>
        <v>269665.27899999986</v>
      </c>
      <c r="Y11" s="228">
        <f t="shared" si="7"/>
        <v>0.02344701558705342</v>
      </c>
    </row>
    <row r="12" spans="1:25" ht="19.5" customHeight="1">
      <c r="A12" s="235" t="s">
        <v>373</v>
      </c>
      <c r="B12" s="233">
        <v>235.214</v>
      </c>
      <c r="C12" s="230">
        <v>659.51</v>
      </c>
      <c r="D12" s="229">
        <v>190.507</v>
      </c>
      <c r="E12" s="281">
        <v>0</v>
      </c>
      <c r="F12" s="229">
        <f t="shared" si="0"/>
        <v>1085.231</v>
      </c>
      <c r="G12" s="232">
        <f t="shared" si="1"/>
        <v>0.022232463139866716</v>
      </c>
      <c r="H12" s="233">
        <v>268.271</v>
      </c>
      <c r="I12" s="230">
        <v>439.427</v>
      </c>
      <c r="J12" s="229"/>
      <c r="K12" s="281"/>
      <c r="L12" s="229">
        <f t="shared" si="2"/>
        <v>707.6980000000001</v>
      </c>
      <c r="M12" s="234">
        <f t="shared" si="3"/>
        <v>0.5334662525540554</v>
      </c>
      <c r="N12" s="233">
        <v>2281.9539999999997</v>
      </c>
      <c r="O12" s="230">
        <v>4524.693</v>
      </c>
      <c r="P12" s="229">
        <v>1824.2830000000001</v>
      </c>
      <c r="Q12" s="281">
        <v>0.023</v>
      </c>
      <c r="R12" s="229">
        <f t="shared" si="4"/>
        <v>8630.953</v>
      </c>
      <c r="S12" s="232">
        <f t="shared" si="5"/>
        <v>0.01835706503995457</v>
      </c>
      <c r="T12" s="233">
        <v>1621.9470000000001</v>
      </c>
      <c r="U12" s="230">
        <v>2645.321</v>
      </c>
      <c r="V12" s="229"/>
      <c r="W12" s="281"/>
      <c r="X12" s="229">
        <f t="shared" si="6"/>
        <v>4267.268</v>
      </c>
      <c r="Y12" s="228">
        <f t="shared" si="7"/>
        <v>1.0225945499556155</v>
      </c>
    </row>
    <row r="13" spans="1:25" ht="19.5" customHeight="1" thickBot="1">
      <c r="A13" s="258" t="s">
        <v>372</v>
      </c>
      <c r="B13" s="255">
        <v>138.048</v>
      </c>
      <c r="C13" s="254">
        <v>157.39</v>
      </c>
      <c r="D13" s="253">
        <v>0</v>
      </c>
      <c r="E13" s="297">
        <v>0</v>
      </c>
      <c r="F13" s="253">
        <f t="shared" si="0"/>
        <v>295.438</v>
      </c>
      <c r="G13" s="256">
        <f t="shared" si="1"/>
        <v>0.006052457444650901</v>
      </c>
      <c r="H13" s="255">
        <v>105.437</v>
      </c>
      <c r="I13" s="254">
        <v>74.814</v>
      </c>
      <c r="J13" s="253"/>
      <c r="K13" s="297"/>
      <c r="L13" s="253">
        <f t="shared" si="2"/>
        <v>180.25099999999998</v>
      </c>
      <c r="M13" s="257">
        <f t="shared" si="3"/>
        <v>0.639036676634249</v>
      </c>
      <c r="N13" s="255">
        <v>1233.153</v>
      </c>
      <c r="O13" s="254">
        <v>1157.09</v>
      </c>
      <c r="P13" s="253">
        <v>0</v>
      </c>
      <c r="Q13" s="297">
        <v>0</v>
      </c>
      <c r="R13" s="253">
        <f t="shared" si="4"/>
        <v>2390.243</v>
      </c>
      <c r="S13" s="256">
        <f t="shared" si="5"/>
        <v>0.005083777679277843</v>
      </c>
      <c r="T13" s="255">
        <v>934.6829999999998</v>
      </c>
      <c r="U13" s="254">
        <v>727.864</v>
      </c>
      <c r="V13" s="253"/>
      <c r="W13" s="297"/>
      <c r="X13" s="253">
        <f t="shared" si="6"/>
        <v>1662.5469999999998</v>
      </c>
      <c r="Y13" s="252">
        <f t="shared" si="7"/>
        <v>0.43769950563803617</v>
      </c>
    </row>
    <row r="14" spans="1:25" s="283" customFormat="1" ht="19.5" customHeight="1">
      <c r="A14" s="292" t="s">
        <v>60</v>
      </c>
      <c r="B14" s="289">
        <f>SUM(B15:B23)</f>
        <v>3863.439</v>
      </c>
      <c r="C14" s="288">
        <f>SUM(C15:C23)</f>
        <v>5050.4439999999995</v>
      </c>
      <c r="D14" s="287">
        <f>SUM(D15:D23)</f>
        <v>143.72</v>
      </c>
      <c r="E14" s="286">
        <f>SUM(E15:E23)</f>
        <v>508.83299999999997</v>
      </c>
      <c r="F14" s="287">
        <f t="shared" si="0"/>
        <v>9566.436</v>
      </c>
      <c r="G14" s="290">
        <f t="shared" si="1"/>
        <v>0.19598171794750976</v>
      </c>
      <c r="H14" s="289">
        <f>SUM(H15:H23)</f>
        <v>3727.77</v>
      </c>
      <c r="I14" s="288">
        <f>SUM(I15:I23)</f>
        <v>5363.154</v>
      </c>
      <c r="J14" s="287">
        <f>SUM(J15:J23)</f>
        <v>7.964</v>
      </c>
      <c r="K14" s="286">
        <f>SUM(K15:K23)</f>
        <v>798.1720000000003</v>
      </c>
      <c r="L14" s="287">
        <f t="shared" si="2"/>
        <v>9897.060000000001</v>
      </c>
      <c r="M14" s="291">
        <f t="shared" si="3"/>
        <v>-0.03340628429048642</v>
      </c>
      <c r="N14" s="289">
        <f>SUM(N15:N23)</f>
        <v>35638.994</v>
      </c>
      <c r="O14" s="288">
        <f>SUM(O15:O23)</f>
        <v>50422.322</v>
      </c>
      <c r="P14" s="287">
        <f>SUM(P15:P23)</f>
        <v>346.969</v>
      </c>
      <c r="Q14" s="286">
        <f>SUM(Q15:Q23)</f>
        <v>3964.381</v>
      </c>
      <c r="R14" s="287">
        <f t="shared" si="4"/>
        <v>90372.66599999998</v>
      </c>
      <c r="S14" s="290">
        <f t="shared" si="5"/>
        <v>0.19221248309382413</v>
      </c>
      <c r="T14" s="289">
        <f>SUM(T15:T23)</f>
        <v>30828.547</v>
      </c>
      <c r="U14" s="288">
        <f>SUM(U15:U23)</f>
        <v>46361.10000000001</v>
      </c>
      <c r="V14" s="287">
        <f>SUM(V15:V23)</f>
        <v>51.989</v>
      </c>
      <c r="W14" s="286">
        <f>SUM(W15:W23)</f>
        <v>4341.909</v>
      </c>
      <c r="X14" s="287">
        <f t="shared" si="6"/>
        <v>81583.54500000001</v>
      </c>
      <c r="Y14" s="284">
        <f t="shared" si="7"/>
        <v>0.10773154071694191</v>
      </c>
    </row>
    <row r="15" spans="1:25" ht="19.5" customHeight="1">
      <c r="A15" s="250" t="s">
        <v>374</v>
      </c>
      <c r="B15" s="247">
        <v>827.6419999999999</v>
      </c>
      <c r="C15" s="245">
        <v>1628.1129999999998</v>
      </c>
      <c r="D15" s="246">
        <v>102.255</v>
      </c>
      <c r="E15" s="293">
        <v>99.857</v>
      </c>
      <c r="F15" s="229">
        <f t="shared" si="0"/>
        <v>2657.8669999999997</v>
      </c>
      <c r="G15" s="232">
        <f t="shared" si="1"/>
        <v>0.054450094134952026</v>
      </c>
      <c r="H15" s="233">
        <v>1043.8249999999998</v>
      </c>
      <c r="I15" s="245">
        <v>2281.188</v>
      </c>
      <c r="J15" s="246">
        <v>7.964</v>
      </c>
      <c r="K15" s="245">
        <v>587.2930000000001</v>
      </c>
      <c r="L15" s="229">
        <f t="shared" si="2"/>
        <v>3920.27</v>
      </c>
      <c r="M15" s="249">
        <f t="shared" si="3"/>
        <v>-0.3220194017248813</v>
      </c>
      <c r="N15" s="247">
        <v>7441.294</v>
      </c>
      <c r="O15" s="245">
        <v>21593.538999999993</v>
      </c>
      <c r="P15" s="246">
        <v>239.039</v>
      </c>
      <c r="Q15" s="245">
        <v>1168.494</v>
      </c>
      <c r="R15" s="246">
        <f t="shared" si="4"/>
        <v>30442.36599999999</v>
      </c>
      <c r="S15" s="248">
        <f t="shared" si="5"/>
        <v>0.06474748415755496</v>
      </c>
      <c r="T15" s="251">
        <v>9440.428999999995</v>
      </c>
      <c r="U15" s="245">
        <v>20703.576000000012</v>
      </c>
      <c r="V15" s="246">
        <v>8.945</v>
      </c>
      <c r="W15" s="293">
        <v>1142.452</v>
      </c>
      <c r="X15" s="246">
        <f t="shared" si="6"/>
        <v>31295.402000000006</v>
      </c>
      <c r="Y15" s="244">
        <f t="shared" si="7"/>
        <v>-0.027257550486170956</v>
      </c>
    </row>
    <row r="16" spans="1:25" ht="19.5" customHeight="1">
      <c r="A16" s="250" t="s">
        <v>376</v>
      </c>
      <c r="B16" s="247">
        <v>803.0359999999998</v>
      </c>
      <c r="C16" s="245">
        <v>294.267</v>
      </c>
      <c r="D16" s="246">
        <v>41.465</v>
      </c>
      <c r="E16" s="293">
        <v>345.18600000000004</v>
      </c>
      <c r="F16" s="246">
        <f t="shared" si="0"/>
        <v>1483.9539999999997</v>
      </c>
      <c r="G16" s="248">
        <f t="shared" si="1"/>
        <v>0.030400857150466365</v>
      </c>
      <c r="H16" s="247">
        <v>837.7180000000001</v>
      </c>
      <c r="I16" s="245">
        <v>299.45000000000005</v>
      </c>
      <c r="J16" s="246">
        <v>0</v>
      </c>
      <c r="K16" s="245">
        <v>81.793</v>
      </c>
      <c r="L16" s="246">
        <f t="shared" si="2"/>
        <v>1218.9610000000002</v>
      </c>
      <c r="M16" s="249">
        <f t="shared" si="3"/>
        <v>0.21739251706986473</v>
      </c>
      <c r="N16" s="247">
        <v>7892.979</v>
      </c>
      <c r="O16" s="245">
        <v>2601.1749999999993</v>
      </c>
      <c r="P16" s="246">
        <v>107.82900000000001</v>
      </c>
      <c r="Q16" s="245">
        <v>1318.562</v>
      </c>
      <c r="R16" s="246">
        <f t="shared" si="4"/>
        <v>11920.544999999998</v>
      </c>
      <c r="S16" s="248">
        <f t="shared" si="5"/>
        <v>0.025353656760349084</v>
      </c>
      <c r="T16" s="251">
        <v>5570.674000000001</v>
      </c>
      <c r="U16" s="245">
        <v>1337.7720000000002</v>
      </c>
      <c r="V16" s="246">
        <v>1.098</v>
      </c>
      <c r="W16" s="245">
        <v>568.5219999999999</v>
      </c>
      <c r="X16" s="246">
        <f t="shared" si="6"/>
        <v>7478.066000000001</v>
      </c>
      <c r="Y16" s="244">
        <f t="shared" si="7"/>
        <v>0.5940679047229587</v>
      </c>
    </row>
    <row r="17" spans="1:25" ht="19.5" customHeight="1">
      <c r="A17" s="250" t="s">
        <v>378</v>
      </c>
      <c r="B17" s="247">
        <v>312.834</v>
      </c>
      <c r="C17" s="245">
        <v>1080.558</v>
      </c>
      <c r="D17" s="246">
        <v>0</v>
      </c>
      <c r="E17" s="293">
        <v>63.788999999999994</v>
      </c>
      <c r="F17" s="246">
        <f>SUM(B17:E17)</f>
        <v>1457.181</v>
      </c>
      <c r="G17" s="248">
        <f>F17/$F$9</f>
        <v>0.029852375089371868</v>
      </c>
      <c r="H17" s="247">
        <v>244.558</v>
      </c>
      <c r="I17" s="245">
        <v>1115.6779999999999</v>
      </c>
      <c r="J17" s="246">
        <v>0</v>
      </c>
      <c r="K17" s="245">
        <v>81.81</v>
      </c>
      <c r="L17" s="246">
        <f>SUM(H17:K17)</f>
        <v>1442.0459999999998</v>
      </c>
      <c r="M17" s="249">
        <f>IF(ISERROR(F17/L17-1),"         /0",(F17/L17-1))</f>
        <v>0.010495504304301129</v>
      </c>
      <c r="N17" s="247">
        <v>3763.7699999999995</v>
      </c>
      <c r="O17" s="245">
        <v>10656.455000000005</v>
      </c>
      <c r="P17" s="246">
        <v>0.101</v>
      </c>
      <c r="Q17" s="245">
        <v>872.2269999999996</v>
      </c>
      <c r="R17" s="246">
        <f>SUM(N17:Q17)</f>
        <v>15292.553000000005</v>
      </c>
      <c r="S17" s="248">
        <f>R17/$R$9</f>
        <v>0.032525538031310385</v>
      </c>
      <c r="T17" s="251">
        <v>3275.193000000001</v>
      </c>
      <c r="U17" s="245">
        <v>10064.480999999998</v>
      </c>
      <c r="V17" s="246">
        <v>0</v>
      </c>
      <c r="W17" s="245">
        <v>1513.5649999999998</v>
      </c>
      <c r="X17" s="246">
        <f>SUM(T17:W17)</f>
        <v>14853.239</v>
      </c>
      <c r="Y17" s="244">
        <f>IF(ISERROR(R17/X17-1),"         /0",IF(R17/X17&gt;5,"  *  ",(R17/X17-1)))</f>
        <v>0.029576983175185312</v>
      </c>
    </row>
    <row r="18" spans="1:25" ht="19.5" customHeight="1">
      <c r="A18" s="250" t="s">
        <v>375</v>
      </c>
      <c r="B18" s="247">
        <v>915.3940000000001</v>
      </c>
      <c r="C18" s="245">
        <v>462.98099999999994</v>
      </c>
      <c r="D18" s="246">
        <v>0</v>
      </c>
      <c r="E18" s="293">
        <v>0</v>
      </c>
      <c r="F18" s="246">
        <f t="shared" si="0"/>
        <v>1378.375</v>
      </c>
      <c r="G18" s="248">
        <f t="shared" si="1"/>
        <v>0.028237924810859422</v>
      </c>
      <c r="H18" s="247">
        <v>818.9440000000002</v>
      </c>
      <c r="I18" s="245">
        <v>606.5099999999999</v>
      </c>
      <c r="J18" s="246">
        <v>0</v>
      </c>
      <c r="K18" s="245"/>
      <c r="L18" s="246">
        <f t="shared" si="2"/>
        <v>1425.4540000000002</v>
      </c>
      <c r="M18" s="249">
        <f t="shared" si="3"/>
        <v>-0.03302737233190278</v>
      </c>
      <c r="N18" s="247">
        <v>7708.144999999997</v>
      </c>
      <c r="O18" s="245">
        <v>4631.386999999999</v>
      </c>
      <c r="P18" s="246">
        <v>0</v>
      </c>
      <c r="Q18" s="245">
        <v>58.556</v>
      </c>
      <c r="R18" s="246">
        <f t="shared" si="4"/>
        <v>12398.087999999996</v>
      </c>
      <c r="S18" s="248">
        <f t="shared" si="5"/>
        <v>0.026369336941943745</v>
      </c>
      <c r="T18" s="251">
        <v>5804.645</v>
      </c>
      <c r="U18" s="245">
        <v>5781.595000000001</v>
      </c>
      <c r="V18" s="246">
        <v>30.481</v>
      </c>
      <c r="W18" s="245">
        <v>95.958</v>
      </c>
      <c r="X18" s="246">
        <f t="shared" si="6"/>
        <v>11712.679000000002</v>
      </c>
      <c r="Y18" s="244">
        <f t="shared" si="7"/>
        <v>0.05851855070902179</v>
      </c>
    </row>
    <row r="19" spans="1:25" ht="19.5" customHeight="1">
      <c r="A19" s="250" t="s">
        <v>377</v>
      </c>
      <c r="B19" s="247">
        <v>600.578</v>
      </c>
      <c r="C19" s="245">
        <v>749.578</v>
      </c>
      <c r="D19" s="246">
        <v>0</v>
      </c>
      <c r="E19" s="293">
        <v>0.001</v>
      </c>
      <c r="F19" s="246">
        <f t="shared" si="0"/>
        <v>1350.157</v>
      </c>
      <c r="G19" s="248">
        <f t="shared" si="1"/>
        <v>0.027659839919365575</v>
      </c>
      <c r="H19" s="247">
        <v>249.74499999999998</v>
      </c>
      <c r="I19" s="245">
        <v>289.11600000000004</v>
      </c>
      <c r="J19" s="246">
        <v>0</v>
      </c>
      <c r="K19" s="245">
        <v>8.903</v>
      </c>
      <c r="L19" s="246">
        <f t="shared" si="2"/>
        <v>547.764</v>
      </c>
      <c r="M19" s="249">
        <f t="shared" si="3"/>
        <v>1.4648516514411316</v>
      </c>
      <c r="N19" s="247">
        <v>4041.080999999999</v>
      </c>
      <c r="O19" s="245">
        <v>5102.522</v>
      </c>
      <c r="P19" s="246">
        <v>0</v>
      </c>
      <c r="Q19" s="245">
        <v>265.5</v>
      </c>
      <c r="R19" s="246">
        <f t="shared" si="4"/>
        <v>9409.103</v>
      </c>
      <c r="S19" s="248">
        <f t="shared" si="5"/>
        <v>0.020012102457125147</v>
      </c>
      <c r="T19" s="251">
        <v>2053.041</v>
      </c>
      <c r="U19" s="245">
        <v>2781.9469999999997</v>
      </c>
      <c r="V19" s="246">
        <v>0</v>
      </c>
      <c r="W19" s="245">
        <v>96.09400000000001</v>
      </c>
      <c r="X19" s="246">
        <f t="shared" si="6"/>
        <v>4931.081999999999</v>
      </c>
      <c r="Y19" s="244">
        <f t="shared" si="7"/>
        <v>0.9081213818792713</v>
      </c>
    </row>
    <row r="20" spans="1:25" ht="19.5" customHeight="1">
      <c r="A20" s="250" t="s">
        <v>379</v>
      </c>
      <c r="B20" s="247">
        <v>222.09300000000002</v>
      </c>
      <c r="C20" s="245">
        <v>524.268</v>
      </c>
      <c r="D20" s="246">
        <v>0</v>
      </c>
      <c r="E20" s="293">
        <v>0</v>
      </c>
      <c r="F20" s="246">
        <f t="shared" si="0"/>
        <v>746.3610000000001</v>
      </c>
      <c r="G20" s="248">
        <f t="shared" si="1"/>
        <v>0.015290240899434373</v>
      </c>
      <c r="H20" s="247">
        <v>267.055</v>
      </c>
      <c r="I20" s="245">
        <v>506.596</v>
      </c>
      <c r="J20" s="246">
        <v>0</v>
      </c>
      <c r="K20" s="245">
        <v>38.373</v>
      </c>
      <c r="L20" s="246">
        <f t="shared" si="2"/>
        <v>812.0240000000001</v>
      </c>
      <c r="M20" s="249">
        <f t="shared" si="3"/>
        <v>-0.08086337349634987</v>
      </c>
      <c r="N20" s="247">
        <v>2273.2100000000005</v>
      </c>
      <c r="O20" s="245">
        <v>4090.051</v>
      </c>
      <c r="P20" s="246">
        <v>0</v>
      </c>
      <c r="Q20" s="245">
        <v>277.057</v>
      </c>
      <c r="R20" s="246">
        <f t="shared" si="4"/>
        <v>6640.318</v>
      </c>
      <c r="S20" s="248">
        <f t="shared" si="5"/>
        <v>0.014123208574068362</v>
      </c>
      <c r="T20" s="251">
        <v>3229.179999999999</v>
      </c>
      <c r="U20" s="245">
        <v>4122.533</v>
      </c>
      <c r="V20" s="246">
        <v>11.207999999999998</v>
      </c>
      <c r="W20" s="245">
        <v>906.6140000000001</v>
      </c>
      <c r="X20" s="246">
        <f t="shared" si="6"/>
        <v>8269.535</v>
      </c>
      <c r="Y20" s="244">
        <f t="shared" si="7"/>
        <v>-0.19701434240256555</v>
      </c>
    </row>
    <row r="21" spans="1:25" ht="19.5" customHeight="1">
      <c r="A21" s="250" t="s">
        <v>381</v>
      </c>
      <c r="B21" s="247">
        <v>0</v>
      </c>
      <c r="C21" s="245">
        <v>305.773</v>
      </c>
      <c r="D21" s="246">
        <v>0</v>
      </c>
      <c r="E21" s="293">
        <v>0</v>
      </c>
      <c r="F21" s="246">
        <f t="shared" si="0"/>
        <v>305.773</v>
      </c>
      <c r="G21" s="248">
        <f t="shared" si="1"/>
        <v>0.006264184262766605</v>
      </c>
      <c r="H21" s="247">
        <v>49.37200000000001</v>
      </c>
      <c r="I21" s="245">
        <v>259.54</v>
      </c>
      <c r="J21" s="246"/>
      <c r="K21" s="245"/>
      <c r="L21" s="246">
        <f t="shared" si="2"/>
        <v>308.91200000000003</v>
      </c>
      <c r="M21" s="249">
        <f t="shared" si="3"/>
        <v>-0.010161469933184897</v>
      </c>
      <c r="N21" s="247">
        <v>39.292</v>
      </c>
      <c r="O21" s="245">
        <v>1661.722</v>
      </c>
      <c r="P21" s="246"/>
      <c r="Q21" s="245">
        <v>0.023</v>
      </c>
      <c r="R21" s="246">
        <f t="shared" si="4"/>
        <v>1701.0369999999998</v>
      </c>
      <c r="S21" s="248">
        <f t="shared" si="5"/>
        <v>0.0036179141335110038</v>
      </c>
      <c r="T21" s="251">
        <v>295.399</v>
      </c>
      <c r="U21" s="245">
        <v>1122.8840000000002</v>
      </c>
      <c r="V21" s="246">
        <v>0</v>
      </c>
      <c r="W21" s="245">
        <v>3.9770000000000003</v>
      </c>
      <c r="X21" s="246">
        <f t="shared" si="6"/>
        <v>1422.2600000000004</v>
      </c>
      <c r="Y21" s="244">
        <f t="shared" si="7"/>
        <v>0.19600987161278471</v>
      </c>
    </row>
    <row r="22" spans="1:25" ht="18.75" customHeight="1">
      <c r="A22" s="250" t="s">
        <v>382</v>
      </c>
      <c r="B22" s="247">
        <v>162.731</v>
      </c>
      <c r="C22" s="245">
        <v>0</v>
      </c>
      <c r="D22" s="246">
        <v>0</v>
      </c>
      <c r="E22" s="245">
        <v>0</v>
      </c>
      <c r="F22" s="246">
        <f t="shared" si="0"/>
        <v>162.731</v>
      </c>
      <c r="G22" s="248">
        <f t="shared" si="1"/>
        <v>0.003333770376273485</v>
      </c>
      <c r="H22" s="247">
        <v>180.675</v>
      </c>
      <c r="I22" s="245">
        <v>4.13</v>
      </c>
      <c r="J22" s="246"/>
      <c r="K22" s="245"/>
      <c r="L22" s="246">
        <f t="shared" si="2"/>
        <v>184.805</v>
      </c>
      <c r="M22" s="249">
        <f t="shared" si="3"/>
        <v>-0.1194448202159033</v>
      </c>
      <c r="N22" s="247">
        <v>2350.161</v>
      </c>
      <c r="O22" s="245">
        <v>32.489</v>
      </c>
      <c r="P22" s="246"/>
      <c r="Q22" s="245">
        <v>3.962</v>
      </c>
      <c r="R22" s="246">
        <f t="shared" si="4"/>
        <v>2386.612</v>
      </c>
      <c r="S22" s="248">
        <f t="shared" si="5"/>
        <v>0.005076054951189754</v>
      </c>
      <c r="T22" s="251">
        <v>897.145</v>
      </c>
      <c r="U22" s="245">
        <v>421.39899999999994</v>
      </c>
      <c r="V22" s="246"/>
      <c r="W22" s="245">
        <v>14.412</v>
      </c>
      <c r="X22" s="246">
        <f t="shared" si="6"/>
        <v>1332.956</v>
      </c>
      <c r="Y22" s="244">
        <f t="shared" si="7"/>
        <v>0.7904657017936079</v>
      </c>
    </row>
    <row r="23" spans="1:25" ht="19.5" customHeight="1" thickBot="1">
      <c r="A23" s="250" t="s">
        <v>56</v>
      </c>
      <c r="B23" s="247">
        <v>19.131</v>
      </c>
      <c r="C23" s="245">
        <v>4.906</v>
      </c>
      <c r="D23" s="246">
        <v>0</v>
      </c>
      <c r="E23" s="245">
        <v>0</v>
      </c>
      <c r="F23" s="246">
        <f t="shared" si="0"/>
        <v>24.037</v>
      </c>
      <c r="G23" s="248">
        <f t="shared" si="1"/>
        <v>0.0004924313040200438</v>
      </c>
      <c r="H23" s="247">
        <v>35.878</v>
      </c>
      <c r="I23" s="245">
        <v>0.946</v>
      </c>
      <c r="J23" s="246"/>
      <c r="K23" s="245"/>
      <c r="L23" s="246">
        <f t="shared" si="2"/>
        <v>36.824</v>
      </c>
      <c r="M23" s="249" t="s">
        <v>50</v>
      </c>
      <c r="N23" s="247">
        <v>129.06199999999998</v>
      </c>
      <c r="O23" s="245">
        <v>52.982000000000006</v>
      </c>
      <c r="P23" s="246">
        <v>0</v>
      </c>
      <c r="Q23" s="245">
        <v>0</v>
      </c>
      <c r="R23" s="246">
        <f t="shared" si="4"/>
        <v>182.04399999999998</v>
      </c>
      <c r="S23" s="248">
        <f t="shared" si="5"/>
        <v>0.0003871870867717029</v>
      </c>
      <c r="T23" s="251">
        <v>262.84099999999995</v>
      </c>
      <c r="U23" s="245">
        <v>24.913</v>
      </c>
      <c r="V23" s="246">
        <v>0.257</v>
      </c>
      <c r="W23" s="245">
        <v>0.31499999999999995</v>
      </c>
      <c r="X23" s="246">
        <f t="shared" si="6"/>
        <v>288.32599999999996</v>
      </c>
      <c r="Y23" s="244">
        <f t="shared" si="7"/>
        <v>-0.3686174677275029</v>
      </c>
    </row>
    <row r="24" spans="1:25" s="283" customFormat="1" ht="19.5" customHeight="1">
      <c r="A24" s="292" t="s">
        <v>59</v>
      </c>
      <c r="B24" s="289">
        <f>SUM(B25:B31)</f>
        <v>2801.7850000000003</v>
      </c>
      <c r="C24" s="288">
        <f>SUM(C25:C31)</f>
        <v>1564.913</v>
      </c>
      <c r="D24" s="287">
        <f>SUM(D25:D31)</f>
        <v>0</v>
      </c>
      <c r="E24" s="288">
        <f>SUM(E25:E31)</f>
        <v>5.626</v>
      </c>
      <c r="F24" s="287">
        <f t="shared" si="0"/>
        <v>4372.3240000000005</v>
      </c>
      <c r="G24" s="290">
        <f t="shared" si="1"/>
        <v>0.08957312513700273</v>
      </c>
      <c r="H24" s="289">
        <f>SUM(H25:H31)</f>
        <v>2782.577</v>
      </c>
      <c r="I24" s="288">
        <f>SUM(I25:I31)</f>
        <v>970.8509999999999</v>
      </c>
      <c r="J24" s="287">
        <f>SUM(J25:J31)</f>
        <v>386.691</v>
      </c>
      <c r="K24" s="288">
        <f>SUM(K25:K31)</f>
        <v>26.396</v>
      </c>
      <c r="L24" s="287">
        <f t="shared" si="2"/>
        <v>4166.514999999999</v>
      </c>
      <c r="M24" s="291">
        <f aca="true" t="shared" si="8" ref="M24:M43">IF(ISERROR(F24/L24-1),"         /0",(F24/L24-1))</f>
        <v>0.049395958012872</v>
      </c>
      <c r="N24" s="289">
        <f>SUM(N25:N31)</f>
        <v>27652.154999999995</v>
      </c>
      <c r="O24" s="288">
        <f>SUM(O25:O31)</f>
        <v>14345.841</v>
      </c>
      <c r="P24" s="287">
        <f>SUM(P25:P31)</f>
        <v>285.78400000000005</v>
      </c>
      <c r="Q24" s="288">
        <f>SUM(Q25:Q31)</f>
        <v>206.595</v>
      </c>
      <c r="R24" s="287">
        <f t="shared" si="4"/>
        <v>42490.375</v>
      </c>
      <c r="S24" s="290">
        <f t="shared" si="5"/>
        <v>0.09037224249130538</v>
      </c>
      <c r="T24" s="289">
        <f>SUM(T25:T31)</f>
        <v>25542.956000000006</v>
      </c>
      <c r="U24" s="288">
        <f>SUM(U25:U31)</f>
        <v>12153.49</v>
      </c>
      <c r="V24" s="287">
        <f>SUM(V25:V31)</f>
        <v>3008.013</v>
      </c>
      <c r="W24" s="288">
        <f>SUM(W25:W31)</f>
        <v>211.32900000000004</v>
      </c>
      <c r="X24" s="287">
        <f t="shared" si="6"/>
        <v>40915.788</v>
      </c>
      <c r="Y24" s="284">
        <f t="shared" si="7"/>
        <v>0.03848360442184329</v>
      </c>
    </row>
    <row r="25" spans="1:25" ht="19.5" customHeight="1">
      <c r="A25" s="250" t="s">
        <v>401</v>
      </c>
      <c r="B25" s="247">
        <v>1507.906</v>
      </c>
      <c r="C25" s="245">
        <v>131.193</v>
      </c>
      <c r="D25" s="246">
        <v>0</v>
      </c>
      <c r="E25" s="245">
        <v>0</v>
      </c>
      <c r="F25" s="246">
        <f t="shared" si="0"/>
        <v>1639.099</v>
      </c>
      <c r="G25" s="248">
        <f t="shared" si="1"/>
        <v>0.03357921778874027</v>
      </c>
      <c r="H25" s="247">
        <v>1592.553</v>
      </c>
      <c r="I25" s="245">
        <v>0</v>
      </c>
      <c r="J25" s="246"/>
      <c r="K25" s="245"/>
      <c r="L25" s="246">
        <f t="shared" si="2"/>
        <v>1592.553</v>
      </c>
      <c r="M25" s="249">
        <f t="shared" si="8"/>
        <v>0.029227284743427617</v>
      </c>
      <c r="N25" s="247">
        <v>16895.847999999998</v>
      </c>
      <c r="O25" s="245">
        <v>776.0799999999999</v>
      </c>
      <c r="P25" s="246">
        <v>132.872</v>
      </c>
      <c r="Q25" s="245"/>
      <c r="R25" s="246">
        <f t="shared" si="4"/>
        <v>17804.8</v>
      </c>
      <c r="S25" s="248">
        <f t="shared" si="5"/>
        <v>0.03786880447887772</v>
      </c>
      <c r="T25" s="247">
        <v>14457.346000000005</v>
      </c>
      <c r="U25" s="245">
        <v>404.798</v>
      </c>
      <c r="V25" s="246">
        <v>129.7</v>
      </c>
      <c r="W25" s="245"/>
      <c r="X25" s="229">
        <f t="shared" si="6"/>
        <v>14991.844000000006</v>
      </c>
      <c r="Y25" s="244">
        <f t="shared" si="7"/>
        <v>0.18763242200225605</v>
      </c>
    </row>
    <row r="26" spans="1:25" ht="19.5" customHeight="1">
      <c r="A26" s="250" t="s">
        <v>383</v>
      </c>
      <c r="B26" s="247">
        <v>613.7470000000001</v>
      </c>
      <c r="C26" s="245">
        <v>859.28</v>
      </c>
      <c r="D26" s="246">
        <v>0</v>
      </c>
      <c r="E26" s="245">
        <v>0</v>
      </c>
      <c r="F26" s="246">
        <f t="shared" si="0"/>
        <v>1473.027</v>
      </c>
      <c r="G26" s="248">
        <f t="shared" si="1"/>
        <v>0.03017700239076146</v>
      </c>
      <c r="H26" s="247">
        <v>494.071</v>
      </c>
      <c r="I26" s="245">
        <v>480.847</v>
      </c>
      <c r="J26" s="246">
        <v>0</v>
      </c>
      <c r="K26" s="245"/>
      <c r="L26" s="246">
        <f t="shared" si="2"/>
        <v>974.918</v>
      </c>
      <c r="M26" s="249">
        <f t="shared" si="8"/>
        <v>0.510923995659122</v>
      </c>
      <c r="N26" s="247">
        <v>3497.317</v>
      </c>
      <c r="O26" s="245">
        <v>8136.077000000001</v>
      </c>
      <c r="P26" s="246">
        <v>0</v>
      </c>
      <c r="Q26" s="245">
        <v>0</v>
      </c>
      <c r="R26" s="246">
        <f t="shared" si="4"/>
        <v>11633.394</v>
      </c>
      <c r="S26" s="248">
        <f t="shared" si="5"/>
        <v>0.024742918921400365</v>
      </c>
      <c r="T26" s="247">
        <v>4607.803999999999</v>
      </c>
      <c r="U26" s="245">
        <v>6646.1500000000015</v>
      </c>
      <c r="V26" s="246">
        <v>0</v>
      </c>
      <c r="W26" s="245">
        <v>0</v>
      </c>
      <c r="X26" s="229">
        <f t="shared" si="6"/>
        <v>11253.954000000002</v>
      </c>
      <c r="Y26" s="244">
        <f t="shared" si="7"/>
        <v>0.033716149897182746</v>
      </c>
    </row>
    <row r="27" spans="1:25" ht="19.5" customHeight="1">
      <c r="A27" s="250" t="s">
        <v>402</v>
      </c>
      <c r="B27" s="247">
        <v>222.153</v>
      </c>
      <c r="C27" s="245">
        <v>130.198</v>
      </c>
      <c r="D27" s="246">
        <v>0</v>
      </c>
      <c r="E27" s="245">
        <v>0</v>
      </c>
      <c r="F27" s="246">
        <f t="shared" si="0"/>
        <v>352.351</v>
      </c>
      <c r="G27" s="248">
        <f t="shared" si="1"/>
        <v>0.0072183992346285504</v>
      </c>
      <c r="H27" s="247">
        <v>298.082</v>
      </c>
      <c r="I27" s="245">
        <v>48.041</v>
      </c>
      <c r="J27" s="246"/>
      <c r="K27" s="245"/>
      <c r="L27" s="246">
        <f t="shared" si="2"/>
        <v>346.123</v>
      </c>
      <c r="M27" s="249">
        <f t="shared" si="8"/>
        <v>0.017993603429994565</v>
      </c>
      <c r="N27" s="247">
        <v>2908.4669999999996</v>
      </c>
      <c r="O27" s="245">
        <v>1424.1050000000002</v>
      </c>
      <c r="P27" s="246">
        <v>152.362</v>
      </c>
      <c r="Q27" s="245">
        <v>12.477</v>
      </c>
      <c r="R27" s="246">
        <f t="shared" si="4"/>
        <v>4497.411</v>
      </c>
      <c r="S27" s="248">
        <f t="shared" si="5"/>
        <v>0.009565486712580538</v>
      </c>
      <c r="T27" s="247">
        <v>2621.471</v>
      </c>
      <c r="U27" s="245">
        <v>818.048</v>
      </c>
      <c r="V27" s="246"/>
      <c r="W27" s="245"/>
      <c r="X27" s="229">
        <f t="shared" si="6"/>
        <v>3439.5190000000002</v>
      </c>
      <c r="Y27" s="244">
        <f t="shared" si="7"/>
        <v>0.3075697503052024</v>
      </c>
    </row>
    <row r="28" spans="1:25" ht="19.5" customHeight="1">
      <c r="A28" s="250" t="s">
        <v>385</v>
      </c>
      <c r="B28" s="247">
        <v>118.65599999999999</v>
      </c>
      <c r="C28" s="245">
        <v>211.151</v>
      </c>
      <c r="D28" s="246">
        <v>0</v>
      </c>
      <c r="E28" s="245">
        <v>5.416</v>
      </c>
      <c r="F28" s="246">
        <f t="shared" si="0"/>
        <v>335.223</v>
      </c>
      <c r="G28" s="248">
        <f t="shared" si="1"/>
        <v>0.006867508384054215</v>
      </c>
      <c r="H28" s="247">
        <v>63.318</v>
      </c>
      <c r="I28" s="245">
        <v>199.091</v>
      </c>
      <c r="J28" s="246">
        <v>386.691</v>
      </c>
      <c r="K28" s="245">
        <v>26.396</v>
      </c>
      <c r="L28" s="246">
        <f t="shared" si="2"/>
        <v>675.4959999999999</v>
      </c>
      <c r="M28" s="249">
        <f t="shared" si="8"/>
        <v>-0.5037379940073663</v>
      </c>
      <c r="N28" s="247">
        <v>474.672</v>
      </c>
      <c r="O28" s="245">
        <v>1821.581</v>
      </c>
      <c r="P28" s="246"/>
      <c r="Q28" s="245">
        <v>193.863</v>
      </c>
      <c r="R28" s="246">
        <f t="shared" si="4"/>
        <v>2490.1159999999995</v>
      </c>
      <c r="S28" s="248">
        <f t="shared" si="5"/>
        <v>0.005296196302891639</v>
      </c>
      <c r="T28" s="247">
        <v>533.2689999999999</v>
      </c>
      <c r="U28" s="245">
        <v>1812.969</v>
      </c>
      <c r="V28" s="246">
        <v>2878.223</v>
      </c>
      <c r="W28" s="245">
        <v>211.24900000000002</v>
      </c>
      <c r="X28" s="229">
        <f t="shared" si="6"/>
        <v>5435.709999999999</v>
      </c>
      <c r="Y28" s="244">
        <f t="shared" si="7"/>
        <v>-0.5418968267254876</v>
      </c>
    </row>
    <row r="29" spans="1:25" ht="19.5" customHeight="1">
      <c r="A29" s="250" t="s">
        <v>386</v>
      </c>
      <c r="B29" s="247">
        <v>309.355</v>
      </c>
      <c r="C29" s="245">
        <v>0</v>
      </c>
      <c r="D29" s="246">
        <v>0</v>
      </c>
      <c r="E29" s="245">
        <v>0</v>
      </c>
      <c r="F29" s="246">
        <f t="shared" si="0"/>
        <v>309.355</v>
      </c>
      <c r="G29" s="248">
        <f t="shared" si="1"/>
        <v>0.00633756650393646</v>
      </c>
      <c r="H29" s="247">
        <v>291.034</v>
      </c>
      <c r="I29" s="245"/>
      <c r="J29" s="246"/>
      <c r="K29" s="245"/>
      <c r="L29" s="246">
        <f t="shared" si="2"/>
        <v>291.034</v>
      </c>
      <c r="M29" s="249">
        <f t="shared" si="8"/>
        <v>0.06295140773930208</v>
      </c>
      <c r="N29" s="247">
        <v>3445.7239999999993</v>
      </c>
      <c r="O29" s="245">
        <v>0</v>
      </c>
      <c r="P29" s="246"/>
      <c r="Q29" s="245"/>
      <c r="R29" s="246">
        <f t="shared" si="4"/>
        <v>3445.7239999999993</v>
      </c>
      <c r="S29" s="248">
        <f t="shared" si="5"/>
        <v>0.007328666901294956</v>
      </c>
      <c r="T29" s="247">
        <v>2947.597</v>
      </c>
      <c r="U29" s="245"/>
      <c r="V29" s="246"/>
      <c r="W29" s="245"/>
      <c r="X29" s="229">
        <f t="shared" si="6"/>
        <v>2947.597</v>
      </c>
      <c r="Y29" s="244">
        <f t="shared" si="7"/>
        <v>0.1689942688908963</v>
      </c>
    </row>
    <row r="30" spans="1:25" ht="19.5" customHeight="1">
      <c r="A30" s="250" t="s">
        <v>384</v>
      </c>
      <c r="B30" s="247">
        <v>24.146</v>
      </c>
      <c r="C30" s="245">
        <v>233.091</v>
      </c>
      <c r="D30" s="246">
        <v>0</v>
      </c>
      <c r="E30" s="245">
        <v>0.21</v>
      </c>
      <c r="F30" s="246">
        <f t="shared" si="0"/>
        <v>257.447</v>
      </c>
      <c r="G30" s="248">
        <f t="shared" si="1"/>
        <v>0.005274159084995974</v>
      </c>
      <c r="H30" s="247">
        <v>37.491</v>
      </c>
      <c r="I30" s="245">
        <v>242.872</v>
      </c>
      <c r="J30" s="246"/>
      <c r="K30" s="245"/>
      <c r="L30" s="246">
        <f t="shared" si="2"/>
        <v>280.363</v>
      </c>
      <c r="M30" s="249">
        <f t="shared" si="8"/>
        <v>-0.08173689110189286</v>
      </c>
      <c r="N30" s="247">
        <v>341.526</v>
      </c>
      <c r="O30" s="245">
        <v>2187.998</v>
      </c>
      <c r="P30" s="246"/>
      <c r="Q30" s="245">
        <v>0.21</v>
      </c>
      <c r="R30" s="246">
        <f t="shared" si="4"/>
        <v>2529.734</v>
      </c>
      <c r="S30" s="248">
        <f t="shared" si="5"/>
        <v>0.005380459327235872</v>
      </c>
      <c r="T30" s="247">
        <v>299.38599999999997</v>
      </c>
      <c r="U30" s="245">
        <v>2471.5249999999996</v>
      </c>
      <c r="V30" s="246"/>
      <c r="W30" s="245"/>
      <c r="X30" s="229">
        <f t="shared" si="6"/>
        <v>2770.9109999999996</v>
      </c>
      <c r="Y30" s="244">
        <f t="shared" si="7"/>
        <v>-0.08703888360181888</v>
      </c>
    </row>
    <row r="31" spans="1:25" ht="19.5" customHeight="1" thickBot="1">
      <c r="A31" s="250" t="s">
        <v>56</v>
      </c>
      <c r="B31" s="247">
        <v>5.822</v>
      </c>
      <c r="C31" s="245">
        <v>0</v>
      </c>
      <c r="D31" s="246">
        <v>0</v>
      </c>
      <c r="E31" s="245">
        <v>0</v>
      </c>
      <c r="F31" s="246">
        <f t="shared" si="0"/>
        <v>5.822</v>
      </c>
      <c r="G31" s="248">
        <f t="shared" si="1"/>
        <v>0.00011927174988578838</v>
      </c>
      <c r="H31" s="247">
        <v>6.0280000000000005</v>
      </c>
      <c r="I31" s="245"/>
      <c r="J31" s="246"/>
      <c r="K31" s="245"/>
      <c r="L31" s="246">
        <f t="shared" si="2"/>
        <v>6.0280000000000005</v>
      </c>
      <c r="M31" s="249">
        <f t="shared" si="8"/>
        <v>-0.03417385534173867</v>
      </c>
      <c r="N31" s="247">
        <v>88.60099999999998</v>
      </c>
      <c r="O31" s="245">
        <v>0</v>
      </c>
      <c r="P31" s="246">
        <v>0.5499999999999999</v>
      </c>
      <c r="Q31" s="245">
        <v>0.045000000000000005</v>
      </c>
      <c r="R31" s="246">
        <f t="shared" si="4"/>
        <v>89.19599999999998</v>
      </c>
      <c r="S31" s="248">
        <f t="shared" si="5"/>
        <v>0.00018970984702428427</v>
      </c>
      <c r="T31" s="247">
        <v>76.083</v>
      </c>
      <c r="U31" s="245">
        <v>0</v>
      </c>
      <c r="V31" s="246">
        <v>0.09</v>
      </c>
      <c r="W31" s="245">
        <v>0.08</v>
      </c>
      <c r="X31" s="229">
        <f t="shared" si="6"/>
        <v>76.253</v>
      </c>
      <c r="Y31" s="244">
        <f t="shared" si="7"/>
        <v>0.16973758409505169</v>
      </c>
    </row>
    <row r="32" spans="1:25" s="283" customFormat="1" ht="19.5" customHeight="1">
      <c r="A32" s="292" t="s">
        <v>58</v>
      </c>
      <c r="B32" s="289">
        <f>SUM(B33:B37)</f>
        <v>2761.0809999999997</v>
      </c>
      <c r="C32" s="288">
        <f>SUM(C33:C37)</f>
        <v>1820.747</v>
      </c>
      <c r="D32" s="287">
        <f>SUM(D33:D37)</f>
        <v>2.5069999999999997</v>
      </c>
      <c r="E32" s="288">
        <f>SUM(E33:E37)</f>
        <v>140.642</v>
      </c>
      <c r="F32" s="287">
        <f t="shared" si="0"/>
        <v>4724.976999999999</v>
      </c>
      <c r="G32" s="290">
        <f t="shared" si="1"/>
        <v>0.09679771126075278</v>
      </c>
      <c r="H32" s="289">
        <f>SUM(H33:H37)</f>
        <v>3004.8459999999995</v>
      </c>
      <c r="I32" s="288">
        <f>SUM(I33:I37)</f>
        <v>2074.579</v>
      </c>
      <c r="J32" s="287">
        <f>SUM(J33:J37)</f>
        <v>1.153</v>
      </c>
      <c r="K32" s="288">
        <f>SUM(K33:K37)</f>
        <v>0.6200000000000001</v>
      </c>
      <c r="L32" s="287">
        <f t="shared" si="2"/>
        <v>5081.197999999999</v>
      </c>
      <c r="M32" s="291">
        <f t="shared" si="8"/>
        <v>-0.07010571129092003</v>
      </c>
      <c r="N32" s="289">
        <f>SUM(N33:N37)</f>
        <v>24560.99500000001</v>
      </c>
      <c r="O32" s="288">
        <f>SUM(O33:O37)</f>
        <v>17162.967999999993</v>
      </c>
      <c r="P32" s="287">
        <f>SUM(P33:P37)</f>
        <v>16.154000000000003</v>
      </c>
      <c r="Q32" s="288">
        <f>SUM(Q33:Q37)</f>
        <v>697.4680000000002</v>
      </c>
      <c r="R32" s="287">
        <f t="shared" si="4"/>
        <v>42437.58500000001</v>
      </c>
      <c r="S32" s="290">
        <f t="shared" si="5"/>
        <v>0.09025996410635077</v>
      </c>
      <c r="T32" s="289">
        <f>SUM(T33:T37)</f>
        <v>27048.982999999993</v>
      </c>
      <c r="U32" s="288">
        <f>SUM(U33:U37)</f>
        <v>21389.319</v>
      </c>
      <c r="V32" s="287">
        <f>SUM(V33:V37)</f>
        <v>622.0709999999997</v>
      </c>
      <c r="W32" s="288">
        <f>SUM(W33:W37)</f>
        <v>472.0850000000001</v>
      </c>
      <c r="X32" s="287">
        <f t="shared" si="6"/>
        <v>49532.45799999999</v>
      </c>
      <c r="Y32" s="284">
        <f t="shared" si="7"/>
        <v>-0.1432368448179977</v>
      </c>
    </row>
    <row r="33" spans="1:25" s="220" customFormat="1" ht="19.5" customHeight="1">
      <c r="A33" s="235" t="s">
        <v>387</v>
      </c>
      <c r="B33" s="233">
        <v>1738.4319999999998</v>
      </c>
      <c r="C33" s="230">
        <v>1257.703</v>
      </c>
      <c r="D33" s="229">
        <v>0.86</v>
      </c>
      <c r="E33" s="230">
        <v>138.851</v>
      </c>
      <c r="F33" s="229">
        <f t="shared" si="0"/>
        <v>3135.846</v>
      </c>
      <c r="G33" s="232">
        <f t="shared" si="1"/>
        <v>0.06424215729858296</v>
      </c>
      <c r="H33" s="233">
        <v>1300.2259999999997</v>
      </c>
      <c r="I33" s="230">
        <v>1434.4559999999997</v>
      </c>
      <c r="J33" s="229">
        <v>0.161</v>
      </c>
      <c r="K33" s="230">
        <v>0.14500000000000002</v>
      </c>
      <c r="L33" s="229">
        <f t="shared" si="2"/>
        <v>2734.9879999999994</v>
      </c>
      <c r="M33" s="234">
        <f t="shared" si="8"/>
        <v>0.14656663941487147</v>
      </c>
      <c r="N33" s="233">
        <v>12998.445000000007</v>
      </c>
      <c r="O33" s="230">
        <v>11267.689999999995</v>
      </c>
      <c r="P33" s="229">
        <v>1.5190000000000001</v>
      </c>
      <c r="Q33" s="230">
        <v>634.2310000000001</v>
      </c>
      <c r="R33" s="229">
        <f t="shared" si="4"/>
        <v>24901.885000000002</v>
      </c>
      <c r="S33" s="232">
        <f t="shared" si="5"/>
        <v>0.05296350502226917</v>
      </c>
      <c r="T33" s="231">
        <v>14501.083999999995</v>
      </c>
      <c r="U33" s="230">
        <v>13112.327</v>
      </c>
      <c r="V33" s="229">
        <v>612.8299999999997</v>
      </c>
      <c r="W33" s="230">
        <v>386.88000000000005</v>
      </c>
      <c r="X33" s="229">
        <f t="shared" si="6"/>
        <v>28613.120999999992</v>
      </c>
      <c r="Y33" s="228">
        <f t="shared" si="7"/>
        <v>-0.12970399139611477</v>
      </c>
    </row>
    <row r="34" spans="1:25" s="220" customFormat="1" ht="19.5" customHeight="1">
      <c r="A34" s="235" t="s">
        <v>388</v>
      </c>
      <c r="B34" s="233">
        <v>803.3910000000001</v>
      </c>
      <c r="C34" s="230">
        <v>467.084</v>
      </c>
      <c r="D34" s="229">
        <v>0</v>
      </c>
      <c r="E34" s="230">
        <v>0</v>
      </c>
      <c r="F34" s="229">
        <f>SUM(B34:E34)</f>
        <v>1270.4750000000001</v>
      </c>
      <c r="G34" s="232">
        <f>F34/$F$9</f>
        <v>0.026027443565123157</v>
      </c>
      <c r="H34" s="233">
        <v>1223.161</v>
      </c>
      <c r="I34" s="230">
        <v>597.3000000000001</v>
      </c>
      <c r="J34" s="229">
        <v>0.322</v>
      </c>
      <c r="K34" s="230">
        <v>0</v>
      </c>
      <c r="L34" s="229">
        <f>SUM(H34:K34)</f>
        <v>1820.7830000000001</v>
      </c>
      <c r="M34" s="234">
        <f>IF(ISERROR(F34/L34-1),"         /0",(F34/L34-1))</f>
        <v>-0.302237004629327</v>
      </c>
      <c r="N34" s="233">
        <v>9144.009000000002</v>
      </c>
      <c r="O34" s="230">
        <v>5272.096</v>
      </c>
      <c r="P34" s="229">
        <v>0.346</v>
      </c>
      <c r="Q34" s="230">
        <v>0.125</v>
      </c>
      <c r="R34" s="229">
        <f>SUM(N34:Q34)</f>
        <v>14416.576000000001</v>
      </c>
      <c r="S34" s="232">
        <f>R34/$R$9</f>
        <v>0.030662433602111853</v>
      </c>
      <c r="T34" s="231">
        <v>10344.739999999998</v>
      </c>
      <c r="U34" s="230">
        <v>6442.480999999999</v>
      </c>
      <c r="V34" s="229">
        <v>0.9470000000000001</v>
      </c>
      <c r="W34" s="230">
        <v>0</v>
      </c>
      <c r="X34" s="229">
        <f>SUM(T34:W34)</f>
        <v>16788.167999999998</v>
      </c>
      <c r="Y34" s="228">
        <f>IF(ISERROR(R34/X34-1),"         /0",IF(R34/X34&gt;5,"  *  ",(R34/X34-1)))</f>
        <v>-0.1412656818778557</v>
      </c>
    </row>
    <row r="35" spans="1:25" s="220" customFormat="1" ht="19.5" customHeight="1">
      <c r="A35" s="235" t="s">
        <v>389</v>
      </c>
      <c r="B35" s="233">
        <v>151.133</v>
      </c>
      <c r="C35" s="230">
        <v>72.892</v>
      </c>
      <c r="D35" s="229">
        <v>1.46</v>
      </c>
      <c r="E35" s="230">
        <v>1.529</v>
      </c>
      <c r="F35" s="229">
        <f>SUM(B35:E35)</f>
        <v>227.014</v>
      </c>
      <c r="G35" s="232">
        <f>F35/$F$9</f>
        <v>0.004650696844481684</v>
      </c>
      <c r="H35" s="233">
        <v>378.408</v>
      </c>
      <c r="I35" s="230">
        <v>25.954</v>
      </c>
      <c r="J35" s="229">
        <v>0.03</v>
      </c>
      <c r="K35" s="230">
        <v>0</v>
      </c>
      <c r="L35" s="229">
        <f>SUM(H35:K35)</f>
        <v>404.392</v>
      </c>
      <c r="M35" s="234">
        <f>IF(ISERROR(F35/L35-1),"         /0",(F35/L35-1))</f>
        <v>-0.43862885517023087</v>
      </c>
      <c r="N35" s="233">
        <v>1697.919</v>
      </c>
      <c r="O35" s="230">
        <v>420.89500000000004</v>
      </c>
      <c r="P35" s="229">
        <v>7.732</v>
      </c>
      <c r="Q35" s="230">
        <v>48.851</v>
      </c>
      <c r="R35" s="229">
        <f>SUM(N35:Q35)</f>
        <v>2175.3970000000004</v>
      </c>
      <c r="S35" s="232">
        <f>R35/$R$9</f>
        <v>0.004626824432565217</v>
      </c>
      <c r="T35" s="231">
        <v>1546.6740000000002</v>
      </c>
      <c r="U35" s="230">
        <v>1774.946</v>
      </c>
      <c r="V35" s="229">
        <v>0.11</v>
      </c>
      <c r="W35" s="230">
        <v>5.098</v>
      </c>
      <c r="X35" s="229">
        <f>SUM(T35:W35)</f>
        <v>3326.828</v>
      </c>
      <c r="Y35" s="228">
        <f>IF(ISERROR(R35/X35-1),"         /0",IF(R35/X35&gt;5,"  *  ",(R35/X35-1)))</f>
        <v>-0.3461047580458021</v>
      </c>
    </row>
    <row r="36" spans="1:25" s="220" customFormat="1" ht="19.5" customHeight="1">
      <c r="A36" s="235" t="s">
        <v>390</v>
      </c>
      <c r="B36" s="233">
        <v>42.727000000000004</v>
      </c>
      <c r="C36" s="230">
        <v>19.783</v>
      </c>
      <c r="D36" s="229">
        <v>0.034</v>
      </c>
      <c r="E36" s="230">
        <v>0.09</v>
      </c>
      <c r="F36" s="229">
        <f>SUM(B36:E36)</f>
        <v>62.63400000000001</v>
      </c>
      <c r="G36" s="232">
        <f>F36/$F$9</f>
        <v>0.001283144414693657</v>
      </c>
      <c r="H36" s="233">
        <v>25.982000000000003</v>
      </c>
      <c r="I36" s="230">
        <v>13.103</v>
      </c>
      <c r="J36" s="229">
        <v>0</v>
      </c>
      <c r="K36" s="230"/>
      <c r="L36" s="229">
        <f>SUM(H36:K36)</f>
        <v>39.085</v>
      </c>
      <c r="M36" s="234">
        <f>IF(ISERROR(F36/L36-1),"         /0",(F36/L36-1))</f>
        <v>0.6025073557630807</v>
      </c>
      <c r="N36" s="233">
        <v>464.30799999999994</v>
      </c>
      <c r="O36" s="230">
        <v>180.71800000000002</v>
      </c>
      <c r="P36" s="229">
        <v>0.034</v>
      </c>
      <c r="Q36" s="230">
        <v>0.09</v>
      </c>
      <c r="R36" s="229">
        <f>SUM(N36:Q36)</f>
        <v>645.15</v>
      </c>
      <c r="S36" s="232">
        <f>R36/$R$9</f>
        <v>0.001372161395216344</v>
      </c>
      <c r="T36" s="231">
        <v>184.05800000000002</v>
      </c>
      <c r="U36" s="230">
        <v>40.95</v>
      </c>
      <c r="V36" s="229">
        <v>0</v>
      </c>
      <c r="W36" s="230">
        <v>0</v>
      </c>
      <c r="X36" s="229">
        <f t="shared" si="6"/>
        <v>225.00800000000004</v>
      </c>
      <c r="Y36" s="228">
        <f>IF(ISERROR(R36/X36-1),"         /0",IF(R36/X36&gt;5,"  *  ",(R36/X36-1)))</f>
        <v>1.86723138732845</v>
      </c>
    </row>
    <row r="37" spans="1:25" s="220" customFormat="1" ht="19.5" customHeight="1" thickBot="1">
      <c r="A37" s="235" t="s">
        <v>56</v>
      </c>
      <c r="B37" s="233">
        <v>25.398</v>
      </c>
      <c r="C37" s="230">
        <v>3.285</v>
      </c>
      <c r="D37" s="229">
        <v>0.153</v>
      </c>
      <c r="E37" s="230">
        <v>0.17200000000000001</v>
      </c>
      <c r="F37" s="229">
        <f>SUM(B37:E37)</f>
        <v>29.008</v>
      </c>
      <c r="G37" s="232">
        <f>F37/$F$9</f>
        <v>0.0005942691378713413</v>
      </c>
      <c r="H37" s="233">
        <v>77.069</v>
      </c>
      <c r="I37" s="230">
        <v>3.766</v>
      </c>
      <c r="J37" s="229">
        <v>0.64</v>
      </c>
      <c r="K37" s="230">
        <v>0.47500000000000003</v>
      </c>
      <c r="L37" s="229">
        <f>SUM(H37:K37)</f>
        <v>81.95</v>
      </c>
      <c r="M37" s="234">
        <f>IF(ISERROR(F37/L37-1),"         /0",(F37/L37-1))</f>
        <v>-0.6460280658938378</v>
      </c>
      <c r="N37" s="233">
        <v>256.31399999999996</v>
      </c>
      <c r="O37" s="230">
        <v>21.569000000000003</v>
      </c>
      <c r="P37" s="229">
        <v>6.5230000000000015</v>
      </c>
      <c r="Q37" s="230">
        <v>14.171</v>
      </c>
      <c r="R37" s="229">
        <f>SUM(N37:Q37)</f>
        <v>298.577</v>
      </c>
      <c r="S37" s="232">
        <f>R37/$R$9</f>
        <v>0.0006350396541881894</v>
      </c>
      <c r="T37" s="231">
        <v>472.427</v>
      </c>
      <c r="U37" s="230">
        <v>18.615</v>
      </c>
      <c r="V37" s="229">
        <v>8.184000000000001</v>
      </c>
      <c r="W37" s="230">
        <v>80.10700000000001</v>
      </c>
      <c r="X37" s="229">
        <f t="shared" si="6"/>
        <v>579.3330000000001</v>
      </c>
      <c r="Y37" s="228">
        <f>IF(ISERROR(R37/X37-1),"         /0",IF(R37/X37&gt;5,"  *  ",(R37/X37-1)))</f>
        <v>-0.4846193812539594</v>
      </c>
    </row>
    <row r="38" spans="1:25" s="283" customFormat="1" ht="19.5" customHeight="1">
      <c r="A38" s="292" t="s">
        <v>57</v>
      </c>
      <c r="B38" s="289">
        <f>SUM(B39:B42)</f>
        <v>534.302</v>
      </c>
      <c r="C38" s="288">
        <f>SUM(C39:C42)</f>
        <v>320.486</v>
      </c>
      <c r="D38" s="287">
        <f>SUM(D39:D42)</f>
        <v>7.095000000000001</v>
      </c>
      <c r="E38" s="288">
        <f>SUM(E39:E42)</f>
        <v>10.532</v>
      </c>
      <c r="F38" s="287">
        <f t="shared" si="0"/>
        <v>872.4150000000001</v>
      </c>
      <c r="G38" s="290">
        <f t="shared" si="1"/>
        <v>0.0178726320296479</v>
      </c>
      <c r="H38" s="289">
        <f>SUM(H39:H42)</f>
        <v>546.2819999999999</v>
      </c>
      <c r="I38" s="288">
        <f>SUM(I39:I42)</f>
        <v>310.962</v>
      </c>
      <c r="J38" s="287">
        <f>SUM(J39:J42)</f>
        <v>0</v>
      </c>
      <c r="K38" s="288">
        <f>SUM(K39:K42)</f>
        <v>0</v>
      </c>
      <c r="L38" s="287">
        <f t="shared" si="2"/>
        <v>857.2439999999999</v>
      </c>
      <c r="M38" s="291">
        <f t="shared" si="8"/>
        <v>0.01769741170541894</v>
      </c>
      <c r="N38" s="289">
        <f>SUM(N39:N42)</f>
        <v>4698.617</v>
      </c>
      <c r="O38" s="288">
        <f>SUM(O39:O42)</f>
        <v>2103.621</v>
      </c>
      <c r="P38" s="287">
        <f>SUM(P39:P42)</f>
        <v>279.46599999999995</v>
      </c>
      <c r="Q38" s="288">
        <f>SUM(Q39:Q42)</f>
        <v>29.470000000000002</v>
      </c>
      <c r="R38" s="287">
        <f t="shared" si="4"/>
        <v>7111.174000000001</v>
      </c>
      <c r="S38" s="290">
        <f t="shared" si="5"/>
        <v>0.015124666259732142</v>
      </c>
      <c r="T38" s="289">
        <f>SUM(T39:T42)</f>
        <v>5579.745000000002</v>
      </c>
      <c r="U38" s="288">
        <f>SUM(U39:U42)</f>
        <v>1803.0739999999996</v>
      </c>
      <c r="V38" s="287">
        <f>SUM(V39:V42)</f>
        <v>290.635</v>
      </c>
      <c r="W38" s="288">
        <f>SUM(W39:W42)</f>
        <v>55.212999999999994</v>
      </c>
      <c r="X38" s="287">
        <f t="shared" si="6"/>
        <v>7728.667000000001</v>
      </c>
      <c r="Y38" s="284">
        <f t="shared" si="7"/>
        <v>-0.07989644268539453</v>
      </c>
    </row>
    <row r="39" spans="1:25" ht="19.5" customHeight="1">
      <c r="A39" s="235" t="s">
        <v>394</v>
      </c>
      <c r="B39" s="233">
        <v>433.791</v>
      </c>
      <c r="C39" s="230">
        <v>110.22800000000001</v>
      </c>
      <c r="D39" s="229">
        <v>0.001</v>
      </c>
      <c r="E39" s="230">
        <v>0</v>
      </c>
      <c r="F39" s="229">
        <f t="shared" si="0"/>
        <v>544.02</v>
      </c>
      <c r="G39" s="232">
        <f t="shared" si="1"/>
        <v>0.011145004701626004</v>
      </c>
      <c r="H39" s="233">
        <v>447.156</v>
      </c>
      <c r="I39" s="230">
        <v>125.495</v>
      </c>
      <c r="J39" s="229">
        <v>0</v>
      </c>
      <c r="K39" s="230">
        <v>0</v>
      </c>
      <c r="L39" s="229">
        <f t="shared" si="2"/>
        <v>572.6510000000001</v>
      </c>
      <c r="M39" s="234">
        <f t="shared" si="8"/>
        <v>-0.04999729329032876</v>
      </c>
      <c r="N39" s="233">
        <v>3719.9500000000007</v>
      </c>
      <c r="O39" s="230">
        <v>882.6229999999999</v>
      </c>
      <c r="P39" s="229">
        <v>0.491</v>
      </c>
      <c r="Q39" s="230">
        <v>0.06</v>
      </c>
      <c r="R39" s="229">
        <f t="shared" si="4"/>
        <v>4603.124000000001</v>
      </c>
      <c r="S39" s="232">
        <f t="shared" si="5"/>
        <v>0.009790326358511726</v>
      </c>
      <c r="T39" s="231">
        <v>4534.801</v>
      </c>
      <c r="U39" s="230">
        <v>1236.9229999999998</v>
      </c>
      <c r="V39" s="229">
        <v>2.077</v>
      </c>
      <c r="W39" s="230">
        <v>0.25</v>
      </c>
      <c r="X39" s="229">
        <f t="shared" si="6"/>
        <v>5774.051</v>
      </c>
      <c r="Y39" s="228">
        <f t="shared" si="7"/>
        <v>-0.20279124656155612</v>
      </c>
    </row>
    <row r="40" spans="1:25" ht="19.5" customHeight="1">
      <c r="A40" s="235" t="s">
        <v>403</v>
      </c>
      <c r="B40" s="233">
        <v>76.825</v>
      </c>
      <c r="C40" s="230">
        <v>85.189</v>
      </c>
      <c r="D40" s="229">
        <v>0</v>
      </c>
      <c r="E40" s="230">
        <v>10.531</v>
      </c>
      <c r="F40" s="229">
        <f>SUM(B40:E40)</f>
        <v>172.54500000000002</v>
      </c>
      <c r="G40" s="232">
        <f>F40/$F$9</f>
        <v>0.00353482378633517</v>
      </c>
      <c r="H40" s="233">
        <v>94.695</v>
      </c>
      <c r="I40" s="230">
        <v>98.301</v>
      </c>
      <c r="J40" s="229">
        <v>0</v>
      </c>
      <c r="K40" s="230">
        <v>0</v>
      </c>
      <c r="L40" s="229">
        <f>SUM(H40:K40)</f>
        <v>192.99599999999998</v>
      </c>
      <c r="M40" s="234">
        <f>IF(ISERROR(F40/L40-1),"         /0",(F40/L40-1))</f>
        <v>-0.10596592675495853</v>
      </c>
      <c r="N40" s="233">
        <v>828.1400000000001</v>
      </c>
      <c r="O40" s="230">
        <v>889.388</v>
      </c>
      <c r="P40" s="229">
        <v>0</v>
      </c>
      <c r="Q40" s="230">
        <v>10.531</v>
      </c>
      <c r="R40" s="229">
        <f>SUM(N40:Q40)</f>
        <v>1728.0590000000002</v>
      </c>
      <c r="S40" s="232">
        <f>R40/$R$9</f>
        <v>0.0036753868843775257</v>
      </c>
      <c r="T40" s="231">
        <v>943.4360000000003</v>
      </c>
      <c r="U40" s="230">
        <v>390.80899999999997</v>
      </c>
      <c r="V40" s="229">
        <v>0</v>
      </c>
      <c r="W40" s="230">
        <v>0</v>
      </c>
      <c r="X40" s="229">
        <f>SUM(T40:W40)</f>
        <v>1334.2450000000003</v>
      </c>
      <c r="Y40" s="228">
        <f>IF(ISERROR(R40/X40-1),"         /0",IF(R40/X40&gt;5,"  *  ",(R40/X40-1)))</f>
        <v>0.29515868524896094</v>
      </c>
    </row>
    <row r="41" spans="1:25" ht="19.5" customHeight="1">
      <c r="A41" s="235" t="s">
        <v>395</v>
      </c>
      <c r="B41" s="233">
        <v>20.457</v>
      </c>
      <c r="C41" s="230">
        <v>125.069</v>
      </c>
      <c r="D41" s="229">
        <v>7.094</v>
      </c>
      <c r="E41" s="230">
        <v>0.001</v>
      </c>
      <c r="F41" s="229">
        <f>SUM(B41:E41)</f>
        <v>152.621</v>
      </c>
      <c r="G41" s="232">
        <f>F41/$F$9</f>
        <v>0.003126652995417195</v>
      </c>
      <c r="H41" s="233">
        <v>2.824</v>
      </c>
      <c r="I41" s="230">
        <v>87.166</v>
      </c>
      <c r="J41" s="229">
        <v>0</v>
      </c>
      <c r="K41" s="230">
        <v>0</v>
      </c>
      <c r="L41" s="229">
        <f>SUM(H41:K41)</f>
        <v>89.99</v>
      </c>
      <c r="M41" s="234">
        <f>IF(ISERROR(F41/L41-1),"         /0",(F41/L41-1))</f>
        <v>0.6959773308145352</v>
      </c>
      <c r="N41" s="233">
        <v>134.855</v>
      </c>
      <c r="O41" s="230">
        <v>331.61</v>
      </c>
      <c r="P41" s="229">
        <v>278.97499999999997</v>
      </c>
      <c r="Q41" s="230">
        <v>18.879</v>
      </c>
      <c r="R41" s="229">
        <f>SUM(N41:Q41)</f>
        <v>764.3190000000001</v>
      </c>
      <c r="S41" s="232">
        <f>R41/$R$9</f>
        <v>0.0016256204377747207</v>
      </c>
      <c r="T41" s="231">
        <v>78.399</v>
      </c>
      <c r="U41" s="230">
        <v>175.34199999999998</v>
      </c>
      <c r="V41" s="229">
        <v>288.468</v>
      </c>
      <c r="W41" s="230">
        <v>54.962999999999994</v>
      </c>
      <c r="X41" s="229">
        <f>SUM(T41:W41)</f>
        <v>597.172</v>
      </c>
      <c r="Y41" s="228">
        <f>IF(ISERROR(R41/X41-1),"         /0",IF(R41/X41&gt;5,"  *  ",(R41/X41-1)))</f>
        <v>0.2798975839456639</v>
      </c>
    </row>
    <row r="42" spans="1:25" ht="19.5" customHeight="1" thickBot="1">
      <c r="A42" s="235" t="s">
        <v>56</v>
      </c>
      <c r="B42" s="233">
        <v>3.229</v>
      </c>
      <c r="C42" s="230">
        <v>0</v>
      </c>
      <c r="D42" s="229">
        <v>0</v>
      </c>
      <c r="E42" s="230">
        <v>0</v>
      </c>
      <c r="F42" s="229">
        <f>SUM(B42:E42)</f>
        <v>3.229</v>
      </c>
      <c r="G42" s="232">
        <f>F42/$F$9</f>
        <v>6.61505462695312E-05</v>
      </c>
      <c r="H42" s="233">
        <v>1.607</v>
      </c>
      <c r="I42" s="230"/>
      <c r="J42" s="229"/>
      <c r="K42" s="230"/>
      <c r="L42" s="229">
        <f>SUM(H42:K42)</f>
        <v>1.607</v>
      </c>
      <c r="M42" s="234">
        <f>IF(ISERROR(F42/L42-1),"         /0",(F42/L42-1))</f>
        <v>1.0093341630367143</v>
      </c>
      <c r="N42" s="233">
        <v>15.672</v>
      </c>
      <c r="O42" s="230">
        <v>0</v>
      </c>
      <c r="P42" s="229"/>
      <c r="Q42" s="230"/>
      <c r="R42" s="229">
        <f>SUM(N42:Q42)</f>
        <v>15.672</v>
      </c>
      <c r="S42" s="232">
        <f>R42/$R$9</f>
        <v>3.333257906817104E-05</v>
      </c>
      <c r="T42" s="231">
        <v>23.109</v>
      </c>
      <c r="U42" s="230">
        <v>0</v>
      </c>
      <c r="V42" s="229">
        <v>0.09</v>
      </c>
      <c r="W42" s="230"/>
      <c r="X42" s="229">
        <f>SUM(T42:W42)</f>
        <v>23.199</v>
      </c>
      <c r="Y42" s="228">
        <f>IF(ISERROR(R42/X42-1),"         /0",IF(R42/X42&gt;5,"  *  ",(R42/X42-1)))</f>
        <v>-0.32445364024311396</v>
      </c>
    </row>
    <row r="43" spans="1:25" s="220" customFormat="1" ht="19.5" customHeight="1" thickBot="1">
      <c r="A43" s="279" t="s">
        <v>56</v>
      </c>
      <c r="B43" s="276">
        <v>60.488</v>
      </c>
      <c r="C43" s="275">
        <v>0</v>
      </c>
      <c r="D43" s="274">
        <v>0.6</v>
      </c>
      <c r="E43" s="275">
        <v>0.6</v>
      </c>
      <c r="F43" s="274">
        <f t="shared" si="0"/>
        <v>61.688</v>
      </c>
      <c r="G43" s="277">
        <f t="shared" si="1"/>
        <v>0.0012637642918163026</v>
      </c>
      <c r="H43" s="276">
        <v>72.145</v>
      </c>
      <c r="I43" s="275">
        <v>11.162</v>
      </c>
      <c r="J43" s="274">
        <v>0</v>
      </c>
      <c r="K43" s="275">
        <v>0</v>
      </c>
      <c r="L43" s="274">
        <f t="shared" si="2"/>
        <v>83.307</v>
      </c>
      <c r="M43" s="278">
        <f t="shared" si="8"/>
        <v>-0.25951000516163103</v>
      </c>
      <c r="N43" s="276">
        <v>741.2800000000002</v>
      </c>
      <c r="O43" s="275">
        <v>0.972</v>
      </c>
      <c r="P43" s="274">
        <v>2.597</v>
      </c>
      <c r="Q43" s="275">
        <v>4.668999999999999</v>
      </c>
      <c r="R43" s="274">
        <f t="shared" si="4"/>
        <v>749.5180000000001</v>
      </c>
      <c r="S43" s="277">
        <f t="shared" si="5"/>
        <v>0.0015941403776172426</v>
      </c>
      <c r="T43" s="276">
        <v>549.7189999999999</v>
      </c>
      <c r="U43" s="275">
        <v>32.07</v>
      </c>
      <c r="V43" s="274">
        <v>0.545</v>
      </c>
      <c r="W43" s="275">
        <v>0.16999999999999998</v>
      </c>
      <c r="X43" s="287">
        <f>SUM(T43:W43)</f>
        <v>582.5039999999999</v>
      </c>
      <c r="Y43" s="271">
        <f t="shared" si="7"/>
        <v>0.2867173444302533</v>
      </c>
    </row>
    <row r="44" ht="15" thickTop="1">
      <c r="A44" s="121" t="s">
        <v>43</v>
      </c>
    </row>
    <row r="45" ht="14.25">
      <c r="A45" s="121" t="s">
        <v>55</v>
      </c>
    </row>
    <row r="46" ht="14.25">
      <c r="A46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">
    <cfRule type="cellIs" priority="6" dxfId="93" operator="lessThan" stopIfTrue="1">
      <formula>0</formula>
    </cfRule>
  </conditionalFormatting>
  <conditionalFormatting sqref="Y10:Y43 M10:M43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8:V3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2.85156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83" t="s">
        <v>28</v>
      </c>
      <c r="Y1" s="584"/>
    </row>
    <row r="2" ht="5.25" customHeight="1" thickBot="1"/>
    <row r="3" spans="1:25" ht="24.75" customHeight="1" thickTop="1">
      <c r="A3" s="644" t="s">
        <v>73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6"/>
    </row>
    <row r="4" spans="1:25" ht="21" customHeight="1" thickBot="1">
      <c r="A4" s="655" t="s">
        <v>45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270" customFormat="1" ht="15.75" customHeight="1" thickBot="1" thickTop="1">
      <c r="A5" s="588" t="s">
        <v>68</v>
      </c>
      <c r="B5" s="661" t="s">
        <v>36</v>
      </c>
      <c r="C5" s="662"/>
      <c r="D5" s="662"/>
      <c r="E5" s="662"/>
      <c r="F5" s="662"/>
      <c r="G5" s="662"/>
      <c r="H5" s="662"/>
      <c r="I5" s="662"/>
      <c r="J5" s="663"/>
      <c r="K5" s="663"/>
      <c r="L5" s="663"/>
      <c r="M5" s="664"/>
      <c r="N5" s="661" t="s">
        <v>35</v>
      </c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5"/>
    </row>
    <row r="6" spans="1:25" s="168" customFormat="1" ht="26.25" customHeight="1" thickBot="1">
      <c r="A6" s="589"/>
      <c r="B6" s="650" t="s">
        <v>207</v>
      </c>
      <c r="C6" s="651"/>
      <c r="D6" s="651"/>
      <c r="E6" s="651"/>
      <c r="F6" s="651"/>
      <c r="G6" s="647" t="s">
        <v>34</v>
      </c>
      <c r="H6" s="650" t="s">
        <v>208</v>
      </c>
      <c r="I6" s="651"/>
      <c r="J6" s="651"/>
      <c r="K6" s="651"/>
      <c r="L6" s="651"/>
      <c r="M6" s="658" t="s">
        <v>33</v>
      </c>
      <c r="N6" s="650" t="s">
        <v>209</v>
      </c>
      <c r="O6" s="651"/>
      <c r="P6" s="651"/>
      <c r="Q6" s="651"/>
      <c r="R6" s="651"/>
      <c r="S6" s="647" t="s">
        <v>34</v>
      </c>
      <c r="T6" s="650" t="s">
        <v>210</v>
      </c>
      <c r="U6" s="651"/>
      <c r="V6" s="651"/>
      <c r="W6" s="651"/>
      <c r="X6" s="651"/>
      <c r="Y6" s="652" t="s">
        <v>33</v>
      </c>
    </row>
    <row r="7" spans="1:25" s="168" customFormat="1" ht="26.25" customHeight="1">
      <c r="A7" s="590"/>
      <c r="B7" s="582" t="s">
        <v>22</v>
      </c>
      <c r="C7" s="578"/>
      <c r="D7" s="577" t="s">
        <v>21</v>
      </c>
      <c r="E7" s="578"/>
      <c r="F7" s="670" t="s">
        <v>17</v>
      </c>
      <c r="G7" s="648"/>
      <c r="H7" s="582" t="s">
        <v>22</v>
      </c>
      <c r="I7" s="578"/>
      <c r="J7" s="577" t="s">
        <v>21</v>
      </c>
      <c r="K7" s="578"/>
      <c r="L7" s="670" t="s">
        <v>17</v>
      </c>
      <c r="M7" s="659"/>
      <c r="N7" s="582" t="s">
        <v>22</v>
      </c>
      <c r="O7" s="578"/>
      <c r="P7" s="577" t="s">
        <v>21</v>
      </c>
      <c r="Q7" s="578"/>
      <c r="R7" s="670" t="s">
        <v>17</v>
      </c>
      <c r="S7" s="648"/>
      <c r="T7" s="582" t="s">
        <v>22</v>
      </c>
      <c r="U7" s="578"/>
      <c r="V7" s="577" t="s">
        <v>21</v>
      </c>
      <c r="W7" s="578"/>
      <c r="X7" s="670" t="s">
        <v>17</v>
      </c>
      <c r="Y7" s="653"/>
    </row>
    <row r="8" spans="1:25" s="266" customFormat="1" ht="28.5" thickBot="1">
      <c r="A8" s="591"/>
      <c r="B8" s="269" t="s">
        <v>31</v>
      </c>
      <c r="C8" s="267" t="s">
        <v>30</v>
      </c>
      <c r="D8" s="268" t="s">
        <v>31</v>
      </c>
      <c r="E8" s="267" t="s">
        <v>30</v>
      </c>
      <c r="F8" s="643"/>
      <c r="G8" s="649"/>
      <c r="H8" s="269" t="s">
        <v>31</v>
      </c>
      <c r="I8" s="267" t="s">
        <v>30</v>
      </c>
      <c r="J8" s="268" t="s">
        <v>31</v>
      </c>
      <c r="K8" s="267" t="s">
        <v>30</v>
      </c>
      <c r="L8" s="643"/>
      <c r="M8" s="660"/>
      <c r="N8" s="269" t="s">
        <v>31</v>
      </c>
      <c r="O8" s="267" t="s">
        <v>30</v>
      </c>
      <c r="P8" s="268" t="s">
        <v>31</v>
      </c>
      <c r="Q8" s="267" t="s">
        <v>30</v>
      </c>
      <c r="R8" s="643"/>
      <c r="S8" s="649"/>
      <c r="T8" s="269" t="s">
        <v>31</v>
      </c>
      <c r="U8" s="267" t="s">
        <v>30</v>
      </c>
      <c r="V8" s="268" t="s">
        <v>31</v>
      </c>
      <c r="W8" s="267" t="s">
        <v>30</v>
      </c>
      <c r="X8" s="643"/>
      <c r="Y8" s="654"/>
    </row>
    <row r="9" spans="1:25" s="157" customFormat="1" ht="18" customHeight="1" thickBot="1" thickTop="1">
      <c r="A9" s="329" t="s">
        <v>24</v>
      </c>
      <c r="B9" s="328">
        <f>B10+B27+B47+B58+B69+B73</f>
        <v>26151.775</v>
      </c>
      <c r="C9" s="327">
        <f>C10+C27+C47+C58+C69+C73</f>
        <v>17573.395</v>
      </c>
      <c r="D9" s="325">
        <f>D10+D27+D47+D58+D69+D73</f>
        <v>2969.441</v>
      </c>
      <c r="E9" s="326">
        <f>E10+E27+E47+E58+E69+E73</f>
        <v>2118.2889999999998</v>
      </c>
      <c r="F9" s="325">
        <f aca="true" t="shared" si="0" ref="F9:F44">SUM(B9:E9)</f>
        <v>48812.899999999994</v>
      </c>
      <c r="G9" s="337">
        <f aca="true" t="shared" si="1" ref="G9:G44">F9/$F$9</f>
        <v>1</v>
      </c>
      <c r="H9" s="328">
        <f>H10+H27+H47+H58+H69+H73</f>
        <v>23228.910000000003</v>
      </c>
      <c r="I9" s="327">
        <f>I10+I27+I47+I58+I69+I73</f>
        <v>16263.605</v>
      </c>
      <c r="J9" s="325">
        <f>J10+J27+J47+J58+J69+J73</f>
        <v>3827.0759999999996</v>
      </c>
      <c r="K9" s="326">
        <f>K10+K27+K47+K58+K69+K73</f>
        <v>3287.133</v>
      </c>
      <c r="L9" s="325">
        <f aca="true" t="shared" si="2" ref="L9:L44">SUM(H9:K9)</f>
        <v>46606.724</v>
      </c>
      <c r="M9" s="403">
        <f aca="true" t="shared" si="3" ref="M9:M56">IF(ISERROR(F9/L9-1),"         /0",(F9/L9-1))</f>
        <v>0.047336002418878254</v>
      </c>
      <c r="N9" s="408">
        <f>N10+N27+N47+N58+N69+N73</f>
        <v>257495.439</v>
      </c>
      <c r="O9" s="327">
        <f>O10+O27+O47+O58+O69+O73</f>
        <v>167532.85500000004</v>
      </c>
      <c r="P9" s="325">
        <f>P10+P27+P47+P58+P69+P73</f>
        <v>26622.376</v>
      </c>
      <c r="Q9" s="326">
        <f>Q10+Q27+Q47+Q58+Q69+Q73</f>
        <v>18519.969000000005</v>
      </c>
      <c r="R9" s="325">
        <f aca="true" t="shared" si="4" ref="R9:R44">SUM(N9:Q9)</f>
        <v>470170.639</v>
      </c>
      <c r="S9" s="423">
        <f aca="true" t="shared" si="5" ref="S9:S44">R9/$R$9</f>
        <v>1</v>
      </c>
      <c r="T9" s="328">
        <f>T10+T27+T47+T58+T69+T73</f>
        <v>238673.31700000004</v>
      </c>
      <c r="U9" s="327">
        <f>U10+U27+U47+U58+U69+U73</f>
        <v>155849.497</v>
      </c>
      <c r="V9" s="325">
        <f>V10+V27+V47+V58+V69+V73</f>
        <v>37145.674000000006</v>
      </c>
      <c r="W9" s="326">
        <f>W10+W27+W47+W58+W69+W73</f>
        <v>24269.567999999996</v>
      </c>
      <c r="X9" s="325">
        <f aca="true" t="shared" si="6" ref="X9:X44">SUM(T9:W9)</f>
        <v>455938.056</v>
      </c>
      <c r="Y9" s="324">
        <f>IF(ISERROR(R9/X9-1),"         /0",(R9/X9-1))</f>
        <v>0.03121604527787003</v>
      </c>
    </row>
    <row r="10" spans="1:25" s="236" customFormat="1" ht="19.5" customHeight="1">
      <c r="A10" s="243" t="s">
        <v>61</v>
      </c>
      <c r="B10" s="240">
        <f>SUM(B11:B26)</f>
        <v>16130.679999999997</v>
      </c>
      <c r="C10" s="239">
        <f>SUM(C11:C26)</f>
        <v>8816.804999999998</v>
      </c>
      <c r="D10" s="238">
        <f>SUM(D11:D26)</f>
        <v>2815.5190000000002</v>
      </c>
      <c r="E10" s="310">
        <f>SUM(E11:E26)</f>
        <v>1452.0559999999998</v>
      </c>
      <c r="F10" s="238">
        <f t="shared" si="0"/>
        <v>29215.059999999994</v>
      </c>
      <c r="G10" s="241">
        <f t="shared" si="1"/>
        <v>0.5985110493332705</v>
      </c>
      <c r="H10" s="240">
        <f>SUM(H11:H26)</f>
        <v>13095.29</v>
      </c>
      <c r="I10" s="239">
        <f>SUM(I11:I26)</f>
        <v>7532.897</v>
      </c>
      <c r="J10" s="238">
        <f>SUM(J11:J26)</f>
        <v>3431.268</v>
      </c>
      <c r="K10" s="310">
        <f>SUM(K11:K26)</f>
        <v>2461.9449999999997</v>
      </c>
      <c r="L10" s="238">
        <f t="shared" si="2"/>
        <v>26521.4</v>
      </c>
      <c r="M10" s="404">
        <f t="shared" si="3"/>
        <v>0.10156552821495057</v>
      </c>
      <c r="N10" s="409">
        <f>SUM(N11:N26)</f>
        <v>164203.39800000002</v>
      </c>
      <c r="O10" s="239">
        <f>SUM(O11:O26)</f>
        <v>83497.13100000002</v>
      </c>
      <c r="P10" s="238">
        <f>SUM(P11:P26)</f>
        <v>25691.406</v>
      </c>
      <c r="Q10" s="310">
        <f>SUM(Q11:Q26)</f>
        <v>13617.386</v>
      </c>
      <c r="R10" s="238">
        <f t="shared" si="4"/>
        <v>287009.32100000005</v>
      </c>
      <c r="S10" s="424">
        <f t="shared" si="5"/>
        <v>0.6104365036711704</v>
      </c>
      <c r="T10" s="240">
        <f>SUM(T11:T26)</f>
        <v>149123.36700000003</v>
      </c>
      <c r="U10" s="239">
        <f>SUM(U11:U26)</f>
        <v>74110.44400000002</v>
      </c>
      <c r="V10" s="238">
        <f>SUM(V11:V26)</f>
        <v>33172.421</v>
      </c>
      <c r="W10" s="310">
        <f>SUM(W11:W26)</f>
        <v>19188.861999999997</v>
      </c>
      <c r="X10" s="238">
        <f t="shared" si="6"/>
        <v>275595.09400000004</v>
      </c>
      <c r="Y10" s="237">
        <f aca="true" t="shared" si="7" ref="Y10:Y44">IF(ISERROR(R10/X10-1),"         /0",IF(R10/X10&gt;5,"  *  ",(R10/X10-1)))</f>
        <v>0.04141665526164995</v>
      </c>
    </row>
    <row r="11" spans="1:25" ht="19.5" customHeight="1">
      <c r="A11" s="235" t="s">
        <v>230</v>
      </c>
      <c r="B11" s="233">
        <v>4612.284</v>
      </c>
      <c r="C11" s="230">
        <v>3121.463</v>
      </c>
      <c r="D11" s="229">
        <v>0</v>
      </c>
      <c r="E11" s="281">
        <v>0</v>
      </c>
      <c r="F11" s="229">
        <f t="shared" si="0"/>
        <v>7733.746999999999</v>
      </c>
      <c r="G11" s="232">
        <f t="shared" si="1"/>
        <v>0.1584365403407706</v>
      </c>
      <c r="H11" s="233">
        <v>3428.2259999999997</v>
      </c>
      <c r="I11" s="230">
        <v>3528.0519999999997</v>
      </c>
      <c r="J11" s="229"/>
      <c r="K11" s="281"/>
      <c r="L11" s="229">
        <f t="shared" si="2"/>
        <v>6956.277999999999</v>
      </c>
      <c r="M11" s="405">
        <f t="shared" si="3"/>
        <v>0.1117650847191558</v>
      </c>
      <c r="N11" s="410">
        <v>40230.98</v>
      </c>
      <c r="O11" s="230">
        <v>30258.356999999996</v>
      </c>
      <c r="P11" s="229"/>
      <c r="Q11" s="281"/>
      <c r="R11" s="229">
        <f t="shared" si="4"/>
        <v>70489.337</v>
      </c>
      <c r="S11" s="425">
        <f t="shared" si="5"/>
        <v>0.14992288150940875</v>
      </c>
      <c r="T11" s="233">
        <v>30754.13600000001</v>
      </c>
      <c r="U11" s="230">
        <v>29898.107</v>
      </c>
      <c r="V11" s="229"/>
      <c r="W11" s="281"/>
      <c r="X11" s="229">
        <f t="shared" si="6"/>
        <v>60652.24300000001</v>
      </c>
      <c r="Y11" s="228">
        <f t="shared" si="7"/>
        <v>0.16218846185127878</v>
      </c>
    </row>
    <row r="12" spans="1:25" ht="19.5" customHeight="1">
      <c r="A12" s="235" t="s">
        <v>257</v>
      </c>
      <c r="B12" s="233">
        <v>3320.285</v>
      </c>
      <c r="C12" s="230">
        <v>1495.878</v>
      </c>
      <c r="D12" s="229">
        <v>0</v>
      </c>
      <c r="E12" s="281">
        <v>0</v>
      </c>
      <c r="F12" s="229">
        <f t="shared" si="0"/>
        <v>4816.163</v>
      </c>
      <c r="G12" s="232">
        <f t="shared" si="1"/>
        <v>0.09866578302047205</v>
      </c>
      <c r="H12" s="233">
        <v>2723.375</v>
      </c>
      <c r="I12" s="230">
        <v>763.113</v>
      </c>
      <c r="J12" s="229"/>
      <c r="K12" s="281"/>
      <c r="L12" s="229">
        <f t="shared" si="2"/>
        <v>3486.4880000000003</v>
      </c>
      <c r="M12" s="405">
        <f t="shared" si="3"/>
        <v>0.38137948560270374</v>
      </c>
      <c r="N12" s="410">
        <v>46085.477</v>
      </c>
      <c r="O12" s="230">
        <v>21296.387000000002</v>
      </c>
      <c r="P12" s="229">
        <v>1190.55</v>
      </c>
      <c r="Q12" s="281"/>
      <c r="R12" s="229">
        <f t="shared" si="4"/>
        <v>68572.414</v>
      </c>
      <c r="S12" s="425">
        <f t="shared" si="5"/>
        <v>0.1458458021663067</v>
      </c>
      <c r="T12" s="233">
        <v>47660.944999999985</v>
      </c>
      <c r="U12" s="230">
        <v>17276.643</v>
      </c>
      <c r="V12" s="229">
        <v>1691.914</v>
      </c>
      <c r="W12" s="281">
        <v>854.3439999999999</v>
      </c>
      <c r="X12" s="229">
        <f t="shared" si="6"/>
        <v>67483.84599999999</v>
      </c>
      <c r="Y12" s="228">
        <f t="shared" si="7"/>
        <v>0.0161307937309918</v>
      </c>
    </row>
    <row r="13" spans="1:25" ht="19.5" customHeight="1">
      <c r="A13" s="235" t="s">
        <v>256</v>
      </c>
      <c r="B13" s="233">
        <v>2662.8900000000003</v>
      </c>
      <c r="C13" s="230">
        <v>1511.125</v>
      </c>
      <c r="D13" s="229">
        <v>0</v>
      </c>
      <c r="E13" s="281">
        <v>0</v>
      </c>
      <c r="F13" s="229">
        <f t="shared" si="0"/>
        <v>4174.015</v>
      </c>
      <c r="G13" s="232">
        <f t="shared" si="1"/>
        <v>0.08551049005488305</v>
      </c>
      <c r="H13" s="233">
        <v>2405.915</v>
      </c>
      <c r="I13" s="230">
        <v>616.263</v>
      </c>
      <c r="J13" s="229"/>
      <c r="K13" s="281"/>
      <c r="L13" s="229">
        <f t="shared" si="2"/>
        <v>3022.178</v>
      </c>
      <c r="M13" s="405">
        <f t="shared" si="3"/>
        <v>0.3811281135657796</v>
      </c>
      <c r="N13" s="410">
        <v>20171.917999999998</v>
      </c>
      <c r="O13" s="230">
        <v>6774.919</v>
      </c>
      <c r="P13" s="229"/>
      <c r="Q13" s="281"/>
      <c r="R13" s="229">
        <f t="shared" si="4"/>
        <v>26946.837</v>
      </c>
      <c r="S13" s="425">
        <f t="shared" si="5"/>
        <v>0.05731288763014399</v>
      </c>
      <c r="T13" s="233">
        <v>24438.298</v>
      </c>
      <c r="U13" s="230">
        <v>6273.902999999999</v>
      </c>
      <c r="V13" s="229"/>
      <c r="W13" s="281"/>
      <c r="X13" s="229">
        <f t="shared" si="6"/>
        <v>30712.200999999997</v>
      </c>
      <c r="Y13" s="228">
        <f t="shared" si="7"/>
        <v>-0.12260156802177735</v>
      </c>
    </row>
    <row r="14" spans="1:25" ht="19.5" customHeight="1">
      <c r="A14" s="235" t="s">
        <v>258</v>
      </c>
      <c r="B14" s="233">
        <v>1963.505</v>
      </c>
      <c r="C14" s="230">
        <v>902.686</v>
      </c>
      <c r="D14" s="229">
        <v>0</v>
      </c>
      <c r="E14" s="281">
        <v>0</v>
      </c>
      <c r="F14" s="229">
        <f t="shared" si="0"/>
        <v>2866.1910000000003</v>
      </c>
      <c r="G14" s="232">
        <f t="shared" si="1"/>
        <v>0.058717900391085154</v>
      </c>
      <c r="H14" s="233">
        <v>1338.736</v>
      </c>
      <c r="I14" s="230">
        <v>667.2239999999999</v>
      </c>
      <c r="J14" s="229"/>
      <c r="K14" s="281"/>
      <c r="L14" s="229">
        <f t="shared" si="2"/>
        <v>2005.96</v>
      </c>
      <c r="M14" s="405">
        <f t="shared" si="3"/>
        <v>0.428837564059104</v>
      </c>
      <c r="N14" s="410">
        <v>17888.385</v>
      </c>
      <c r="O14" s="230">
        <v>8131.148999999999</v>
      </c>
      <c r="P14" s="229"/>
      <c r="Q14" s="281"/>
      <c r="R14" s="229">
        <f t="shared" si="4"/>
        <v>26019.534</v>
      </c>
      <c r="S14" s="425">
        <f t="shared" si="5"/>
        <v>0.05534061857911973</v>
      </c>
      <c r="T14" s="233">
        <v>13422.266000000003</v>
      </c>
      <c r="U14" s="230">
        <v>5907.697</v>
      </c>
      <c r="V14" s="229"/>
      <c r="W14" s="281"/>
      <c r="X14" s="229">
        <f t="shared" si="6"/>
        <v>19329.963000000003</v>
      </c>
      <c r="Y14" s="228">
        <f t="shared" si="7"/>
        <v>0.34607262310848674</v>
      </c>
    </row>
    <row r="15" spans="1:25" ht="19.5" customHeight="1">
      <c r="A15" s="235" t="s">
        <v>260</v>
      </c>
      <c r="B15" s="233">
        <v>0</v>
      </c>
      <c r="C15" s="230">
        <v>0</v>
      </c>
      <c r="D15" s="229">
        <v>1529.21</v>
      </c>
      <c r="E15" s="281">
        <v>562.866</v>
      </c>
      <c r="F15" s="229">
        <f t="shared" si="0"/>
        <v>2092.076</v>
      </c>
      <c r="G15" s="232">
        <f t="shared" si="1"/>
        <v>0.04285908028410523</v>
      </c>
      <c r="H15" s="233"/>
      <c r="I15" s="230"/>
      <c r="J15" s="229">
        <v>1526.152</v>
      </c>
      <c r="K15" s="281">
        <v>1103.569</v>
      </c>
      <c r="L15" s="229">
        <f t="shared" si="2"/>
        <v>2629.721</v>
      </c>
      <c r="M15" s="405">
        <f t="shared" si="3"/>
        <v>-0.20444944539743948</v>
      </c>
      <c r="N15" s="410"/>
      <c r="O15" s="230"/>
      <c r="P15" s="229">
        <v>12528.734</v>
      </c>
      <c r="Q15" s="281">
        <v>4732.728</v>
      </c>
      <c r="R15" s="229">
        <f t="shared" si="4"/>
        <v>17261.462</v>
      </c>
      <c r="S15" s="425">
        <f t="shared" si="5"/>
        <v>0.03671318574191103</v>
      </c>
      <c r="T15" s="233"/>
      <c r="U15" s="230"/>
      <c r="V15" s="229">
        <v>5040.823</v>
      </c>
      <c r="W15" s="281">
        <v>2986.169</v>
      </c>
      <c r="X15" s="229">
        <f t="shared" si="6"/>
        <v>8026.992</v>
      </c>
      <c r="Y15" s="228">
        <f t="shared" si="7"/>
        <v>1.1504272085981895</v>
      </c>
    </row>
    <row r="16" spans="1:25" ht="19.5" customHeight="1">
      <c r="A16" s="235" t="s">
        <v>261</v>
      </c>
      <c r="B16" s="233">
        <v>0</v>
      </c>
      <c r="C16" s="230">
        <v>0</v>
      </c>
      <c r="D16" s="229">
        <v>1092</v>
      </c>
      <c r="E16" s="281">
        <v>889.189</v>
      </c>
      <c r="F16" s="229">
        <f aca="true" t="shared" si="8" ref="F16:F23">SUM(B16:E16)</f>
        <v>1981.1889999999999</v>
      </c>
      <c r="G16" s="232">
        <f aca="true" t="shared" si="9" ref="G16:G23">F16/$F$9</f>
        <v>0.04058740619795177</v>
      </c>
      <c r="H16" s="233"/>
      <c r="I16" s="230"/>
      <c r="J16" s="229">
        <v>1014</v>
      </c>
      <c r="K16" s="281">
        <v>1086.656</v>
      </c>
      <c r="L16" s="229">
        <f aca="true" t="shared" si="10" ref="L16:L23">SUM(H16:K16)</f>
        <v>2100.656</v>
      </c>
      <c r="M16" s="405">
        <f aca="true" t="shared" si="11" ref="M16:M23">IF(ISERROR(F16/L16-1),"         /0",(F16/L16-1))</f>
        <v>-0.05687128211377779</v>
      </c>
      <c r="N16" s="410"/>
      <c r="O16" s="230"/>
      <c r="P16" s="229">
        <v>9755.817</v>
      </c>
      <c r="Q16" s="281">
        <v>8543.197</v>
      </c>
      <c r="R16" s="229">
        <f aca="true" t="shared" si="12" ref="R16:R23">SUM(N16:Q16)</f>
        <v>18299.014</v>
      </c>
      <c r="S16" s="425">
        <f aca="true" t="shared" si="13" ref="S16:S23">R16/$R$9</f>
        <v>0.03891994200003628</v>
      </c>
      <c r="T16" s="233"/>
      <c r="U16" s="230"/>
      <c r="V16" s="229">
        <v>12312.941000000003</v>
      </c>
      <c r="W16" s="281">
        <v>10574.085</v>
      </c>
      <c r="X16" s="229">
        <f aca="true" t="shared" si="14" ref="X16:X23">SUM(T16:W16)</f>
        <v>22887.026</v>
      </c>
      <c r="Y16" s="228">
        <f aca="true" t="shared" si="15" ref="Y16:Y23">IF(ISERROR(R16/X16-1),"         /0",IF(R16/X16&gt;5,"  *  ",(R16/X16-1)))</f>
        <v>-0.2004634416022424</v>
      </c>
    </row>
    <row r="17" spans="1:25" ht="19.5" customHeight="1">
      <c r="A17" s="235" t="s">
        <v>262</v>
      </c>
      <c r="B17" s="233">
        <v>1291.891</v>
      </c>
      <c r="C17" s="230">
        <v>331.37399999999997</v>
      </c>
      <c r="D17" s="229">
        <v>0</v>
      </c>
      <c r="E17" s="281">
        <v>0</v>
      </c>
      <c r="F17" s="229">
        <f t="shared" si="8"/>
        <v>1623.265</v>
      </c>
      <c r="G17" s="232">
        <f t="shared" si="9"/>
        <v>0.03325483632400452</v>
      </c>
      <c r="H17" s="233">
        <v>1439.902</v>
      </c>
      <c r="I17" s="230">
        <v>861.558</v>
      </c>
      <c r="J17" s="229"/>
      <c r="K17" s="281"/>
      <c r="L17" s="229">
        <f t="shared" si="10"/>
        <v>2301.46</v>
      </c>
      <c r="M17" s="405">
        <f t="shared" si="11"/>
        <v>-0.2946803333536103</v>
      </c>
      <c r="N17" s="410">
        <v>19225.145</v>
      </c>
      <c r="O17" s="230">
        <v>5125.043</v>
      </c>
      <c r="P17" s="229"/>
      <c r="Q17" s="281">
        <v>50.477</v>
      </c>
      <c r="R17" s="229">
        <f t="shared" si="12"/>
        <v>24400.665</v>
      </c>
      <c r="S17" s="425">
        <f t="shared" si="13"/>
        <v>0.05189746652810449</v>
      </c>
      <c r="T17" s="233">
        <v>15617.795000000002</v>
      </c>
      <c r="U17" s="230">
        <v>4980.485000000001</v>
      </c>
      <c r="V17" s="229">
        <v>48.228</v>
      </c>
      <c r="W17" s="281"/>
      <c r="X17" s="229">
        <f t="shared" si="14"/>
        <v>20646.508</v>
      </c>
      <c r="Y17" s="228">
        <f t="shared" si="15"/>
        <v>0.18183011868157073</v>
      </c>
    </row>
    <row r="18" spans="1:25" ht="19.5" customHeight="1">
      <c r="A18" s="235" t="s">
        <v>264</v>
      </c>
      <c r="B18" s="233">
        <v>1050.442</v>
      </c>
      <c r="C18" s="230">
        <v>0</v>
      </c>
      <c r="D18" s="229">
        <v>0</v>
      </c>
      <c r="E18" s="281">
        <v>0</v>
      </c>
      <c r="F18" s="229">
        <f>SUM(B18:E18)</f>
        <v>1050.442</v>
      </c>
      <c r="G18" s="232">
        <f>F18/$F$9</f>
        <v>0.02151976219401019</v>
      </c>
      <c r="H18" s="233">
        <v>526.989</v>
      </c>
      <c r="I18" s="230"/>
      <c r="J18" s="229"/>
      <c r="K18" s="281"/>
      <c r="L18" s="229">
        <f>SUM(H18:K18)</f>
        <v>526.989</v>
      </c>
      <c r="M18" s="405">
        <f>IF(ISERROR(F18/L18-1),"         /0",(F18/L18-1))</f>
        <v>0.9932901825275289</v>
      </c>
      <c r="N18" s="410">
        <v>8407.127</v>
      </c>
      <c r="O18" s="230"/>
      <c r="P18" s="229"/>
      <c r="Q18" s="281"/>
      <c r="R18" s="229">
        <f>SUM(N18:Q18)</f>
        <v>8407.127</v>
      </c>
      <c r="S18" s="425">
        <f>R18/$R$9</f>
        <v>0.017881012344541574</v>
      </c>
      <c r="T18" s="233">
        <v>5182.012999999999</v>
      </c>
      <c r="U18" s="230"/>
      <c r="V18" s="229"/>
      <c r="W18" s="281"/>
      <c r="X18" s="229">
        <f>SUM(T18:W18)</f>
        <v>5182.012999999999</v>
      </c>
      <c r="Y18" s="228">
        <f>IF(ISERROR(R18/X18-1),"         /0",IF(R18/X18&gt;5,"  *  ",(R18/X18-1)))</f>
        <v>0.6223670222363398</v>
      </c>
    </row>
    <row r="19" spans="1:25" ht="19.5" customHeight="1">
      <c r="A19" s="235" t="s">
        <v>211</v>
      </c>
      <c r="B19" s="233">
        <v>518.291</v>
      </c>
      <c r="C19" s="230">
        <v>305.79900000000004</v>
      </c>
      <c r="D19" s="229">
        <v>0</v>
      </c>
      <c r="E19" s="281">
        <v>0</v>
      </c>
      <c r="F19" s="229">
        <f t="shared" si="8"/>
        <v>824.0900000000001</v>
      </c>
      <c r="G19" s="232">
        <f t="shared" si="9"/>
        <v>0.016882627338265094</v>
      </c>
      <c r="H19" s="233">
        <v>462.67400000000004</v>
      </c>
      <c r="I19" s="230">
        <v>309.716</v>
      </c>
      <c r="J19" s="229">
        <v>0</v>
      </c>
      <c r="K19" s="281">
        <v>0</v>
      </c>
      <c r="L19" s="229">
        <f t="shared" si="10"/>
        <v>772.3900000000001</v>
      </c>
      <c r="M19" s="405">
        <f t="shared" si="11"/>
        <v>0.06693509755434435</v>
      </c>
      <c r="N19" s="410">
        <v>4710.642000000001</v>
      </c>
      <c r="O19" s="230">
        <v>2978.878</v>
      </c>
      <c r="P19" s="229">
        <v>0</v>
      </c>
      <c r="Q19" s="281">
        <v>0</v>
      </c>
      <c r="R19" s="229">
        <f t="shared" si="12"/>
        <v>7689.52</v>
      </c>
      <c r="S19" s="425">
        <f t="shared" si="13"/>
        <v>0.0163547430702069</v>
      </c>
      <c r="T19" s="233">
        <v>4371.098</v>
      </c>
      <c r="U19" s="230">
        <v>3079.771999999999</v>
      </c>
      <c r="V19" s="229">
        <v>2.655</v>
      </c>
      <c r="W19" s="281">
        <v>0</v>
      </c>
      <c r="X19" s="229">
        <f t="shared" si="14"/>
        <v>7453.524999999999</v>
      </c>
      <c r="Y19" s="228">
        <f t="shared" si="15"/>
        <v>0.03166220009995291</v>
      </c>
    </row>
    <row r="20" spans="1:25" ht="19.5" customHeight="1">
      <c r="A20" s="235" t="s">
        <v>259</v>
      </c>
      <c r="B20" s="233">
        <v>82.507</v>
      </c>
      <c r="C20" s="230">
        <v>659.51</v>
      </c>
      <c r="D20" s="229">
        <v>0</v>
      </c>
      <c r="E20" s="281">
        <v>0</v>
      </c>
      <c r="F20" s="229">
        <f t="shared" si="8"/>
        <v>742.017</v>
      </c>
      <c r="G20" s="232">
        <f t="shared" si="9"/>
        <v>0.015201248030745974</v>
      </c>
      <c r="H20" s="233">
        <v>77.926</v>
      </c>
      <c r="I20" s="230">
        <v>439.427</v>
      </c>
      <c r="J20" s="229"/>
      <c r="K20" s="281"/>
      <c r="L20" s="229">
        <f t="shared" si="10"/>
        <v>517.3530000000001</v>
      </c>
      <c r="M20" s="405">
        <f t="shared" si="11"/>
        <v>0.4342566874068574</v>
      </c>
      <c r="N20" s="410">
        <v>813.6000000000001</v>
      </c>
      <c r="O20" s="230">
        <v>4502.705</v>
      </c>
      <c r="P20" s="229"/>
      <c r="Q20" s="281"/>
      <c r="R20" s="229">
        <f t="shared" si="12"/>
        <v>5316.305</v>
      </c>
      <c r="S20" s="425">
        <f t="shared" si="13"/>
        <v>0.011307182029288732</v>
      </c>
      <c r="T20" s="233">
        <v>1037.0379999999998</v>
      </c>
      <c r="U20" s="230">
        <v>2793.865</v>
      </c>
      <c r="V20" s="229"/>
      <c r="W20" s="281"/>
      <c r="X20" s="229">
        <f t="shared" si="14"/>
        <v>3830.9029999999993</v>
      </c>
      <c r="Y20" s="228">
        <f t="shared" si="15"/>
        <v>0.38774200234252887</v>
      </c>
    </row>
    <row r="21" spans="1:25" ht="19.5" customHeight="1">
      <c r="A21" s="235" t="s">
        <v>265</v>
      </c>
      <c r="B21" s="233">
        <v>335.591</v>
      </c>
      <c r="C21" s="230">
        <v>172.142</v>
      </c>
      <c r="D21" s="229">
        <v>0</v>
      </c>
      <c r="E21" s="281">
        <v>0</v>
      </c>
      <c r="F21" s="229">
        <f>SUM(B21:E21)</f>
        <v>507.733</v>
      </c>
      <c r="G21" s="232">
        <f t="shared" si="9"/>
        <v>0.0104016151468157</v>
      </c>
      <c r="H21" s="233">
        <v>377.303</v>
      </c>
      <c r="I21" s="230">
        <v>123.077</v>
      </c>
      <c r="J21" s="229"/>
      <c r="K21" s="281"/>
      <c r="L21" s="229">
        <f>SUM(H21:K21)</f>
        <v>500.38</v>
      </c>
      <c r="M21" s="405">
        <f>IF(ISERROR(F21/L21-1),"         /0",(F21/L21-1))</f>
        <v>0.014694831927734908</v>
      </c>
      <c r="N21" s="410">
        <v>3572.756</v>
      </c>
      <c r="O21" s="230">
        <v>1276.5770000000002</v>
      </c>
      <c r="P21" s="229"/>
      <c r="Q21" s="281"/>
      <c r="R21" s="229">
        <f>SUM(N21:Q21)</f>
        <v>4849.3330000000005</v>
      </c>
      <c r="S21" s="425">
        <f t="shared" si="13"/>
        <v>0.01031398517422097</v>
      </c>
      <c r="T21" s="233">
        <v>3186.187</v>
      </c>
      <c r="U21" s="230">
        <v>1560.5919999999999</v>
      </c>
      <c r="V21" s="229"/>
      <c r="W21" s="281"/>
      <c r="X21" s="229">
        <f>SUM(T21:W21)</f>
        <v>4746.7789999999995</v>
      </c>
      <c r="Y21" s="228">
        <f>IF(ISERROR(R21/X21-1),"         /0",IF(R21/X21&gt;5,"  *  ",(R21/X21-1)))</f>
        <v>0.02160496623078534</v>
      </c>
    </row>
    <row r="22" spans="1:25" ht="19.5" customHeight="1">
      <c r="A22" s="235" t="s">
        <v>250</v>
      </c>
      <c r="B22" s="233">
        <v>129.8</v>
      </c>
      <c r="C22" s="230">
        <v>157.39</v>
      </c>
      <c r="D22" s="229">
        <v>0</v>
      </c>
      <c r="E22" s="281">
        <v>0</v>
      </c>
      <c r="F22" s="229">
        <f t="shared" si="8"/>
        <v>287.19</v>
      </c>
      <c r="G22" s="232">
        <f t="shared" si="9"/>
        <v>0.005883485717914732</v>
      </c>
      <c r="H22" s="233">
        <v>83.476</v>
      </c>
      <c r="I22" s="230">
        <v>74.814</v>
      </c>
      <c r="J22" s="229"/>
      <c r="K22" s="281"/>
      <c r="L22" s="229">
        <f t="shared" si="10"/>
        <v>158.29</v>
      </c>
      <c r="M22" s="405">
        <f t="shared" si="11"/>
        <v>0.8143281319097859</v>
      </c>
      <c r="N22" s="410">
        <v>1000.9350000000002</v>
      </c>
      <c r="O22" s="230">
        <v>1157.09</v>
      </c>
      <c r="P22" s="229"/>
      <c r="Q22" s="281"/>
      <c r="R22" s="229">
        <f t="shared" si="12"/>
        <v>2158.025</v>
      </c>
      <c r="S22" s="425">
        <f t="shared" si="13"/>
        <v>0.00458987614494575</v>
      </c>
      <c r="T22" s="233">
        <v>791.3670000000001</v>
      </c>
      <c r="U22" s="230">
        <v>727.611</v>
      </c>
      <c r="V22" s="229"/>
      <c r="W22" s="281"/>
      <c r="X22" s="229">
        <f t="shared" si="14"/>
        <v>1518.978</v>
      </c>
      <c r="Y22" s="228">
        <f t="shared" si="15"/>
        <v>0.42070852902412015</v>
      </c>
    </row>
    <row r="23" spans="1:25" ht="19.5" customHeight="1">
      <c r="A23" s="235" t="s">
        <v>234</v>
      </c>
      <c r="B23" s="233">
        <v>91.31599999999999</v>
      </c>
      <c r="C23" s="230">
        <v>124.222</v>
      </c>
      <c r="D23" s="229">
        <v>0</v>
      </c>
      <c r="E23" s="281">
        <v>0</v>
      </c>
      <c r="F23" s="229">
        <f t="shared" si="8"/>
        <v>215.53799999999998</v>
      </c>
      <c r="G23" s="232">
        <f t="shared" si="9"/>
        <v>0.004415595057863803</v>
      </c>
      <c r="H23" s="233">
        <v>67.85499999999999</v>
      </c>
      <c r="I23" s="230">
        <v>67.026</v>
      </c>
      <c r="J23" s="229"/>
      <c r="K23" s="281"/>
      <c r="L23" s="229">
        <f t="shared" si="10"/>
        <v>134.88099999999997</v>
      </c>
      <c r="M23" s="405">
        <f t="shared" si="11"/>
        <v>0.5979863731733901</v>
      </c>
      <c r="N23" s="410">
        <v>839.3450000000001</v>
      </c>
      <c r="O23" s="230">
        <v>1462.1149999999998</v>
      </c>
      <c r="P23" s="229"/>
      <c r="Q23" s="281"/>
      <c r="R23" s="229">
        <f t="shared" si="12"/>
        <v>2301.46</v>
      </c>
      <c r="S23" s="425">
        <f t="shared" si="13"/>
        <v>0.004894946236742784</v>
      </c>
      <c r="T23" s="233">
        <v>992.0809999999998</v>
      </c>
      <c r="U23" s="230">
        <v>877.5679999999999</v>
      </c>
      <c r="V23" s="229"/>
      <c r="W23" s="281"/>
      <c r="X23" s="229">
        <f t="shared" si="14"/>
        <v>1869.6489999999997</v>
      </c>
      <c r="Y23" s="228">
        <f t="shared" si="15"/>
        <v>0.23095832426300356</v>
      </c>
    </row>
    <row r="24" spans="1:25" ht="19.5" customHeight="1">
      <c r="A24" s="235" t="s">
        <v>268</v>
      </c>
      <c r="B24" s="233">
        <v>0</v>
      </c>
      <c r="C24" s="230">
        <v>0</v>
      </c>
      <c r="D24" s="229">
        <v>190.507</v>
      </c>
      <c r="E24" s="281">
        <v>0</v>
      </c>
      <c r="F24" s="229">
        <f t="shared" si="0"/>
        <v>190.507</v>
      </c>
      <c r="G24" s="232">
        <f t="shared" si="1"/>
        <v>0.0039028002843510636</v>
      </c>
      <c r="H24" s="233"/>
      <c r="I24" s="230"/>
      <c r="J24" s="229"/>
      <c r="K24" s="281"/>
      <c r="L24" s="229">
        <f t="shared" si="2"/>
        <v>0</v>
      </c>
      <c r="M24" s="405" t="str">
        <f t="shared" si="3"/>
        <v>         /0</v>
      </c>
      <c r="N24" s="410"/>
      <c r="O24" s="230"/>
      <c r="P24" s="229">
        <v>1824.236</v>
      </c>
      <c r="Q24" s="281"/>
      <c r="R24" s="229">
        <f t="shared" si="4"/>
        <v>1824.236</v>
      </c>
      <c r="S24" s="425">
        <f t="shared" si="5"/>
        <v>0.003879944532223332</v>
      </c>
      <c r="T24" s="233"/>
      <c r="U24" s="230"/>
      <c r="V24" s="229"/>
      <c r="W24" s="281"/>
      <c r="X24" s="229">
        <f t="shared" si="6"/>
        <v>0</v>
      </c>
      <c r="Y24" s="228" t="str">
        <f t="shared" si="7"/>
        <v>         /0</v>
      </c>
    </row>
    <row r="25" spans="1:25" ht="19.5" customHeight="1">
      <c r="A25" s="235" t="s">
        <v>243</v>
      </c>
      <c r="B25" s="233">
        <v>55.388999999999996</v>
      </c>
      <c r="C25" s="230">
        <v>2.775</v>
      </c>
      <c r="D25" s="229">
        <v>0</v>
      </c>
      <c r="E25" s="281">
        <v>0</v>
      </c>
      <c r="F25" s="229">
        <f t="shared" si="0"/>
        <v>58.163999999999994</v>
      </c>
      <c r="G25" s="232">
        <f t="shared" si="1"/>
        <v>0.0011915702611399856</v>
      </c>
      <c r="H25" s="233">
        <v>51.986</v>
      </c>
      <c r="I25" s="230">
        <v>7.8870000000000005</v>
      </c>
      <c r="J25" s="229"/>
      <c r="K25" s="281"/>
      <c r="L25" s="229">
        <f t="shared" si="2"/>
        <v>59.873</v>
      </c>
      <c r="M25" s="405">
        <f t="shared" si="3"/>
        <v>-0.028543750939488688</v>
      </c>
      <c r="N25" s="410">
        <v>554.7379999999999</v>
      </c>
      <c r="O25" s="230">
        <v>37.269</v>
      </c>
      <c r="P25" s="229"/>
      <c r="Q25" s="281"/>
      <c r="R25" s="229">
        <f t="shared" si="4"/>
        <v>592.007</v>
      </c>
      <c r="S25" s="425">
        <f t="shared" si="5"/>
        <v>0.0012591322190154879</v>
      </c>
      <c r="T25" s="233">
        <v>770.204</v>
      </c>
      <c r="U25" s="230">
        <v>135.763</v>
      </c>
      <c r="V25" s="229"/>
      <c r="W25" s="281"/>
      <c r="X25" s="229">
        <f t="shared" si="6"/>
        <v>905.967</v>
      </c>
      <c r="Y25" s="228">
        <f t="shared" si="7"/>
        <v>-0.3465468389025208</v>
      </c>
    </row>
    <row r="26" spans="1:25" ht="19.5" customHeight="1" thickBot="1">
      <c r="A26" s="235" t="s">
        <v>225</v>
      </c>
      <c r="B26" s="233">
        <v>16.489</v>
      </c>
      <c r="C26" s="230">
        <v>32.440999999999995</v>
      </c>
      <c r="D26" s="229">
        <v>3.8019999999999996</v>
      </c>
      <c r="E26" s="281">
        <v>0.001</v>
      </c>
      <c r="F26" s="229">
        <f t="shared" si="0"/>
        <v>52.73299999999999</v>
      </c>
      <c r="G26" s="232">
        <f t="shared" si="1"/>
        <v>0.0010803086888916658</v>
      </c>
      <c r="H26" s="233">
        <v>110.92699999999999</v>
      </c>
      <c r="I26" s="230">
        <v>74.74</v>
      </c>
      <c r="J26" s="229">
        <v>891.116</v>
      </c>
      <c r="K26" s="281">
        <v>271.72</v>
      </c>
      <c r="L26" s="229">
        <f t="shared" si="2"/>
        <v>1348.503</v>
      </c>
      <c r="M26" s="405">
        <f t="shared" si="3"/>
        <v>-0.9608951555910518</v>
      </c>
      <c r="N26" s="410">
        <v>702.3499999999999</v>
      </c>
      <c r="O26" s="230">
        <v>496.642</v>
      </c>
      <c r="P26" s="229">
        <v>392.0690000000001</v>
      </c>
      <c r="Q26" s="281">
        <v>290.9839999999999</v>
      </c>
      <c r="R26" s="229">
        <f t="shared" si="4"/>
        <v>1882.045</v>
      </c>
      <c r="S26" s="425">
        <f t="shared" si="5"/>
        <v>0.0040028977649538</v>
      </c>
      <c r="T26" s="233">
        <v>899.939</v>
      </c>
      <c r="U26" s="230">
        <v>598.4379999999999</v>
      </c>
      <c r="V26" s="229">
        <v>14075.860000000002</v>
      </c>
      <c r="W26" s="281">
        <v>4774.264</v>
      </c>
      <c r="X26" s="229">
        <f t="shared" si="6"/>
        <v>20348.501000000004</v>
      </c>
      <c r="Y26" s="228">
        <f t="shared" si="7"/>
        <v>-0.9075094032725064</v>
      </c>
    </row>
    <row r="27" spans="1:25" s="236" customFormat="1" ht="19.5" customHeight="1">
      <c r="A27" s="243" t="s">
        <v>60</v>
      </c>
      <c r="B27" s="240">
        <f>SUM(B28:B46)</f>
        <v>3863.4390000000003</v>
      </c>
      <c r="C27" s="239">
        <f>SUM(C28:C46)</f>
        <v>5050.4439999999995</v>
      </c>
      <c r="D27" s="238">
        <f>SUM(D28:D46)</f>
        <v>143.72</v>
      </c>
      <c r="E27" s="310">
        <f>SUM(E28:E46)</f>
        <v>508.833</v>
      </c>
      <c r="F27" s="238">
        <f t="shared" si="0"/>
        <v>9566.436</v>
      </c>
      <c r="G27" s="241">
        <f t="shared" si="1"/>
        <v>0.1959817179475098</v>
      </c>
      <c r="H27" s="240">
        <f>SUM(H28:H46)</f>
        <v>3727.77</v>
      </c>
      <c r="I27" s="239">
        <f>SUM(I28:I46)</f>
        <v>5363.153999999999</v>
      </c>
      <c r="J27" s="238">
        <f>SUM(J28:J46)</f>
        <v>7.964</v>
      </c>
      <c r="K27" s="310">
        <f>SUM(K28:K46)</f>
        <v>798.1719999999999</v>
      </c>
      <c r="L27" s="238">
        <f t="shared" si="2"/>
        <v>9897.06</v>
      </c>
      <c r="M27" s="404">
        <f t="shared" si="3"/>
        <v>-0.0334062842904862</v>
      </c>
      <c r="N27" s="409">
        <f>SUM(N28:N46)</f>
        <v>35638.994000000006</v>
      </c>
      <c r="O27" s="239">
        <f>SUM(O28:O46)</f>
        <v>50422.322</v>
      </c>
      <c r="P27" s="238">
        <f>SUM(P28:P46)</f>
        <v>346.969</v>
      </c>
      <c r="Q27" s="310">
        <f>SUM(Q28:Q46)</f>
        <v>3964.3809999999994</v>
      </c>
      <c r="R27" s="238">
        <f t="shared" si="4"/>
        <v>90372.666</v>
      </c>
      <c r="S27" s="424">
        <f t="shared" si="5"/>
        <v>0.19221248309382413</v>
      </c>
      <c r="T27" s="240">
        <f>SUM(T28:T46)</f>
        <v>30828.547</v>
      </c>
      <c r="U27" s="239">
        <f>SUM(U28:U46)</f>
        <v>46361.10000000001</v>
      </c>
      <c r="V27" s="238">
        <f>SUM(V28:V46)</f>
        <v>51.989</v>
      </c>
      <c r="W27" s="310">
        <f>SUM(W28:W46)</f>
        <v>4341.909</v>
      </c>
      <c r="X27" s="238">
        <f t="shared" si="6"/>
        <v>81583.54500000001</v>
      </c>
      <c r="Y27" s="237">
        <f t="shared" si="7"/>
        <v>0.10773154071694213</v>
      </c>
    </row>
    <row r="28" spans="1:25" ht="19.5" customHeight="1">
      <c r="A28" s="250" t="s">
        <v>230</v>
      </c>
      <c r="B28" s="247">
        <v>1112.0810000000001</v>
      </c>
      <c r="C28" s="245">
        <v>1553.811</v>
      </c>
      <c r="D28" s="246">
        <v>0</v>
      </c>
      <c r="E28" s="293">
        <v>0</v>
      </c>
      <c r="F28" s="246">
        <f t="shared" si="0"/>
        <v>2665.892</v>
      </c>
      <c r="G28" s="248">
        <f t="shared" si="1"/>
        <v>0.05461449739720443</v>
      </c>
      <c r="H28" s="247">
        <v>1429.5710000000001</v>
      </c>
      <c r="I28" s="245">
        <v>1413.153</v>
      </c>
      <c r="J28" s="246"/>
      <c r="K28" s="245"/>
      <c r="L28" s="246">
        <f t="shared" si="2"/>
        <v>2842.724</v>
      </c>
      <c r="M28" s="406">
        <f t="shared" si="3"/>
        <v>-0.062205124380699806</v>
      </c>
      <c r="N28" s="411">
        <v>11237.555000000004</v>
      </c>
      <c r="O28" s="245">
        <v>11999.875999999997</v>
      </c>
      <c r="P28" s="246"/>
      <c r="Q28" s="245"/>
      <c r="R28" s="246">
        <f t="shared" si="4"/>
        <v>23237.431</v>
      </c>
      <c r="S28" s="426">
        <f t="shared" si="5"/>
        <v>0.04942339880989463</v>
      </c>
      <c r="T28" s="247">
        <v>9082.866999999995</v>
      </c>
      <c r="U28" s="245">
        <v>9460.292000000001</v>
      </c>
      <c r="V28" s="246"/>
      <c r="W28" s="293"/>
      <c r="X28" s="246">
        <f t="shared" si="6"/>
        <v>18543.158999999996</v>
      </c>
      <c r="Y28" s="244">
        <f t="shared" si="7"/>
        <v>0.2531538450379467</v>
      </c>
    </row>
    <row r="29" spans="1:25" ht="19.5" customHeight="1">
      <c r="A29" s="250" t="s">
        <v>211</v>
      </c>
      <c r="B29" s="247">
        <v>1468.5030000000002</v>
      </c>
      <c r="C29" s="245">
        <v>1109.857</v>
      </c>
      <c r="D29" s="246">
        <v>0</v>
      </c>
      <c r="E29" s="293">
        <v>0</v>
      </c>
      <c r="F29" s="246">
        <f t="shared" si="0"/>
        <v>2578.36</v>
      </c>
      <c r="G29" s="248">
        <f t="shared" si="1"/>
        <v>0.05282128289857805</v>
      </c>
      <c r="H29" s="247">
        <v>836.631</v>
      </c>
      <c r="I29" s="245">
        <v>757.871</v>
      </c>
      <c r="J29" s="246">
        <v>0</v>
      </c>
      <c r="K29" s="245"/>
      <c r="L29" s="246">
        <f t="shared" si="2"/>
        <v>1594.502</v>
      </c>
      <c r="M29" s="406">
        <f t="shared" si="3"/>
        <v>0.6170315245763256</v>
      </c>
      <c r="N29" s="411">
        <v>13008.171000000004</v>
      </c>
      <c r="O29" s="245">
        <v>9384.312000000004</v>
      </c>
      <c r="P29" s="246">
        <v>0</v>
      </c>
      <c r="Q29" s="245">
        <v>0</v>
      </c>
      <c r="R29" s="246">
        <f t="shared" si="4"/>
        <v>22392.483000000007</v>
      </c>
      <c r="S29" s="426">
        <f t="shared" si="5"/>
        <v>0.047626289569306784</v>
      </c>
      <c r="T29" s="247">
        <v>7260.331</v>
      </c>
      <c r="U29" s="245">
        <v>7129.482000000002</v>
      </c>
      <c r="V29" s="246">
        <v>11.084</v>
      </c>
      <c r="W29" s="245">
        <v>9.764999999999999</v>
      </c>
      <c r="X29" s="246">
        <f t="shared" si="6"/>
        <v>14410.662000000002</v>
      </c>
      <c r="Y29" s="244">
        <f t="shared" si="7"/>
        <v>0.5538830207800312</v>
      </c>
    </row>
    <row r="30" spans="1:25" ht="19.5" customHeight="1">
      <c r="A30" s="250" t="s">
        <v>245</v>
      </c>
      <c r="B30" s="247">
        <v>282.942</v>
      </c>
      <c r="C30" s="245">
        <v>425.726</v>
      </c>
      <c r="D30" s="246">
        <v>0</v>
      </c>
      <c r="E30" s="293">
        <v>0</v>
      </c>
      <c r="F30" s="246">
        <f t="shared" si="0"/>
        <v>708.668</v>
      </c>
      <c r="G30" s="248">
        <f t="shared" si="1"/>
        <v>0.01451804748334969</v>
      </c>
      <c r="H30" s="247">
        <v>116.104</v>
      </c>
      <c r="I30" s="245">
        <v>175.269</v>
      </c>
      <c r="J30" s="246"/>
      <c r="K30" s="245"/>
      <c r="L30" s="246">
        <f t="shared" si="2"/>
        <v>291.373</v>
      </c>
      <c r="M30" s="406">
        <f t="shared" si="3"/>
        <v>1.432167702566813</v>
      </c>
      <c r="N30" s="411">
        <v>1580.4529999999997</v>
      </c>
      <c r="O30" s="245">
        <v>2675.087</v>
      </c>
      <c r="P30" s="246"/>
      <c r="Q30" s="245"/>
      <c r="R30" s="246">
        <f t="shared" si="4"/>
        <v>4255.54</v>
      </c>
      <c r="S30" s="426">
        <f t="shared" si="5"/>
        <v>0.00905105433433924</v>
      </c>
      <c r="T30" s="247">
        <v>1103.6399999999999</v>
      </c>
      <c r="U30" s="245">
        <v>1354.8190000000002</v>
      </c>
      <c r="V30" s="246"/>
      <c r="W30" s="245"/>
      <c r="X30" s="246">
        <f t="shared" si="6"/>
        <v>2458.459</v>
      </c>
      <c r="Y30" s="244">
        <f t="shared" si="7"/>
        <v>0.7309786333634201</v>
      </c>
    </row>
    <row r="31" spans="1:25" ht="19.5" customHeight="1">
      <c r="A31" s="250" t="s">
        <v>256</v>
      </c>
      <c r="B31" s="247">
        <v>74.717</v>
      </c>
      <c r="C31" s="245">
        <v>538.172</v>
      </c>
      <c r="D31" s="246">
        <v>0</v>
      </c>
      <c r="E31" s="293">
        <v>0</v>
      </c>
      <c r="F31" s="246">
        <f aca="true" t="shared" si="16" ref="F31:F38">SUM(B31:E31)</f>
        <v>612.889</v>
      </c>
      <c r="G31" s="248">
        <f aca="true" t="shared" si="17" ref="G31:G38">F31/$F$9</f>
        <v>0.012555881744374952</v>
      </c>
      <c r="H31" s="247"/>
      <c r="I31" s="245">
        <v>1426.285</v>
      </c>
      <c r="J31" s="246"/>
      <c r="K31" s="245"/>
      <c r="L31" s="246">
        <f aca="true" t="shared" si="18" ref="L31:L38">SUM(H31:K31)</f>
        <v>1426.285</v>
      </c>
      <c r="M31" s="406">
        <f aca="true" t="shared" si="19" ref="M31:M38">IF(ISERROR(F31/L31-1),"         /0",(F31/L31-1))</f>
        <v>-0.5702899490634761</v>
      </c>
      <c r="N31" s="411">
        <v>144.25400000000002</v>
      </c>
      <c r="O31" s="245">
        <v>10487.500999999998</v>
      </c>
      <c r="P31" s="246"/>
      <c r="Q31" s="245"/>
      <c r="R31" s="246">
        <f aca="true" t="shared" si="20" ref="R31:R38">SUM(N31:Q31)</f>
        <v>10631.755</v>
      </c>
      <c r="S31" s="426">
        <f aca="true" t="shared" si="21" ref="S31:S38">R31/$R$9</f>
        <v>0.0226125455698649</v>
      </c>
      <c r="T31" s="247">
        <v>32.318</v>
      </c>
      <c r="U31" s="245">
        <v>12883.810000000003</v>
      </c>
      <c r="V31" s="246"/>
      <c r="W31" s="245"/>
      <c r="X31" s="246">
        <f aca="true" t="shared" si="22" ref="X31:X38">SUM(T31:W31)</f>
        <v>12916.128000000002</v>
      </c>
      <c r="Y31" s="244">
        <f aca="true" t="shared" si="23" ref="Y31:Y38">IF(ISERROR(R31/X31-1),"         /0",IF(R31/X31&gt;5,"  *  ",(R31/X31-1)))</f>
        <v>-0.17686205958937562</v>
      </c>
    </row>
    <row r="32" spans="1:25" ht="19.5" customHeight="1">
      <c r="A32" s="250" t="s">
        <v>227</v>
      </c>
      <c r="B32" s="247">
        <v>252.97000000000003</v>
      </c>
      <c r="C32" s="245">
        <v>155.24599999999998</v>
      </c>
      <c r="D32" s="246">
        <v>0</v>
      </c>
      <c r="E32" s="293">
        <v>0</v>
      </c>
      <c r="F32" s="246">
        <f t="shared" si="16"/>
        <v>408.216</v>
      </c>
      <c r="G32" s="248">
        <f t="shared" si="17"/>
        <v>0.008362871290171247</v>
      </c>
      <c r="H32" s="247">
        <v>493.642</v>
      </c>
      <c r="I32" s="245">
        <v>246.504</v>
      </c>
      <c r="J32" s="246"/>
      <c r="K32" s="245"/>
      <c r="L32" s="246">
        <f t="shared" si="18"/>
        <v>740.146</v>
      </c>
      <c r="M32" s="406">
        <f t="shared" si="19"/>
        <v>-0.4484655730085685</v>
      </c>
      <c r="N32" s="411">
        <v>2106.222</v>
      </c>
      <c r="O32" s="245">
        <v>2139.343</v>
      </c>
      <c r="P32" s="246"/>
      <c r="Q32" s="245"/>
      <c r="R32" s="246">
        <f t="shared" si="20"/>
        <v>4245.5650000000005</v>
      </c>
      <c r="S32" s="426">
        <f t="shared" si="21"/>
        <v>0.009029838632692673</v>
      </c>
      <c r="T32" s="247">
        <v>5254.685000000001</v>
      </c>
      <c r="U32" s="245">
        <v>3598.411</v>
      </c>
      <c r="V32" s="246"/>
      <c r="W32" s="245"/>
      <c r="X32" s="246">
        <f t="shared" si="22"/>
        <v>8853.096000000001</v>
      </c>
      <c r="Y32" s="244">
        <f t="shared" si="23"/>
        <v>-0.5204429049453434</v>
      </c>
    </row>
    <row r="33" spans="1:25" ht="19.5" customHeight="1">
      <c r="A33" s="250" t="s">
        <v>263</v>
      </c>
      <c r="B33" s="247">
        <v>289.892</v>
      </c>
      <c r="C33" s="245">
        <v>101.873</v>
      </c>
      <c r="D33" s="246">
        <v>0</v>
      </c>
      <c r="E33" s="293">
        <v>0</v>
      </c>
      <c r="F33" s="246">
        <f t="shared" si="16"/>
        <v>391.765</v>
      </c>
      <c r="G33" s="248">
        <f t="shared" si="17"/>
        <v>0.00802584972415079</v>
      </c>
      <c r="H33" s="247">
        <v>276.738</v>
      </c>
      <c r="I33" s="245">
        <v>137.922</v>
      </c>
      <c r="J33" s="246"/>
      <c r="K33" s="245"/>
      <c r="L33" s="246">
        <f t="shared" si="18"/>
        <v>414.65999999999997</v>
      </c>
      <c r="M33" s="406">
        <f t="shared" si="19"/>
        <v>-0.05521391019148214</v>
      </c>
      <c r="N33" s="411">
        <v>3303.3779999999997</v>
      </c>
      <c r="O33" s="245">
        <v>1270.4370000000001</v>
      </c>
      <c r="P33" s="246"/>
      <c r="Q33" s="245"/>
      <c r="R33" s="246">
        <f t="shared" si="20"/>
        <v>4573.815</v>
      </c>
      <c r="S33" s="426">
        <f t="shared" si="21"/>
        <v>0.009727989416200018</v>
      </c>
      <c r="T33" s="247">
        <v>1131.064</v>
      </c>
      <c r="U33" s="245">
        <v>389.31100000000004</v>
      </c>
      <c r="V33" s="246"/>
      <c r="W33" s="245"/>
      <c r="X33" s="246">
        <f t="shared" si="22"/>
        <v>1520.375</v>
      </c>
      <c r="Y33" s="244">
        <f t="shared" si="23"/>
        <v>2.008346625010277</v>
      </c>
    </row>
    <row r="34" spans="1:25" ht="19.5" customHeight="1">
      <c r="A34" s="250" t="s">
        <v>259</v>
      </c>
      <c r="B34" s="247">
        <v>0</v>
      </c>
      <c r="C34" s="245">
        <v>359.003</v>
      </c>
      <c r="D34" s="246">
        <v>0</v>
      </c>
      <c r="E34" s="293">
        <v>0</v>
      </c>
      <c r="F34" s="246">
        <f t="shared" si="16"/>
        <v>359.003</v>
      </c>
      <c r="G34" s="248">
        <f t="shared" si="17"/>
        <v>0.007354674686404619</v>
      </c>
      <c r="H34" s="247">
        <v>0</v>
      </c>
      <c r="I34" s="245">
        <v>253.307</v>
      </c>
      <c r="J34" s="246"/>
      <c r="K34" s="245"/>
      <c r="L34" s="246">
        <f t="shared" si="18"/>
        <v>253.307</v>
      </c>
      <c r="M34" s="406">
        <f t="shared" si="19"/>
        <v>0.4172644261706151</v>
      </c>
      <c r="N34" s="411">
        <v>0</v>
      </c>
      <c r="O34" s="245">
        <v>2962.5009999999997</v>
      </c>
      <c r="P34" s="246"/>
      <c r="Q34" s="245"/>
      <c r="R34" s="246">
        <f t="shared" si="20"/>
        <v>2962.5009999999997</v>
      </c>
      <c r="S34" s="426">
        <f t="shared" si="21"/>
        <v>0.0063009059993642</v>
      </c>
      <c r="T34" s="247">
        <v>1195.508</v>
      </c>
      <c r="U34" s="245">
        <v>2881.2960000000003</v>
      </c>
      <c r="V34" s="246"/>
      <c r="W34" s="245"/>
      <c r="X34" s="246">
        <f t="shared" si="22"/>
        <v>4076.804</v>
      </c>
      <c r="Y34" s="244">
        <f t="shared" si="23"/>
        <v>-0.2733275870019751</v>
      </c>
    </row>
    <row r="35" spans="1:25" ht="19.5" customHeight="1">
      <c r="A35" s="250" t="s">
        <v>233</v>
      </c>
      <c r="B35" s="247">
        <v>80.249</v>
      </c>
      <c r="C35" s="245">
        <v>226.665</v>
      </c>
      <c r="D35" s="246">
        <v>0</v>
      </c>
      <c r="E35" s="293">
        <v>0</v>
      </c>
      <c r="F35" s="246">
        <f t="shared" si="16"/>
        <v>306.914</v>
      </c>
      <c r="G35" s="248">
        <f t="shared" si="17"/>
        <v>0.006287559231268784</v>
      </c>
      <c r="H35" s="247">
        <v>84.22999999999999</v>
      </c>
      <c r="I35" s="245">
        <v>208.23299999999998</v>
      </c>
      <c r="J35" s="246"/>
      <c r="K35" s="245"/>
      <c r="L35" s="246">
        <f t="shared" si="18"/>
        <v>292.46299999999997</v>
      </c>
      <c r="M35" s="406">
        <f t="shared" si="19"/>
        <v>0.04941137853335298</v>
      </c>
      <c r="N35" s="411">
        <v>872.6420000000002</v>
      </c>
      <c r="O35" s="245">
        <v>2549.98</v>
      </c>
      <c r="P35" s="246"/>
      <c r="Q35" s="245"/>
      <c r="R35" s="246">
        <f t="shared" si="20"/>
        <v>3422.6220000000003</v>
      </c>
      <c r="S35" s="426">
        <f t="shared" si="21"/>
        <v>0.007279531548970246</v>
      </c>
      <c r="T35" s="247">
        <v>859.3539999999998</v>
      </c>
      <c r="U35" s="245">
        <v>2027.1330000000003</v>
      </c>
      <c r="V35" s="246">
        <v>0</v>
      </c>
      <c r="W35" s="245">
        <v>0.03</v>
      </c>
      <c r="X35" s="246">
        <f t="shared" si="22"/>
        <v>2886.5170000000003</v>
      </c>
      <c r="Y35" s="244">
        <f t="shared" si="23"/>
        <v>0.1857272969464583</v>
      </c>
    </row>
    <row r="36" spans="1:25" ht="19.5" customHeight="1">
      <c r="A36" s="250" t="s">
        <v>258</v>
      </c>
      <c r="B36" s="247">
        <v>0</v>
      </c>
      <c r="C36" s="245">
        <v>275.412</v>
      </c>
      <c r="D36" s="246">
        <v>0</v>
      </c>
      <c r="E36" s="293">
        <v>0</v>
      </c>
      <c r="F36" s="246">
        <f t="shared" si="16"/>
        <v>275.412</v>
      </c>
      <c r="G36" s="248">
        <f t="shared" si="17"/>
        <v>0.0056421970421753264</v>
      </c>
      <c r="H36" s="247"/>
      <c r="I36" s="245">
        <v>218.01999999999998</v>
      </c>
      <c r="J36" s="246"/>
      <c r="K36" s="245"/>
      <c r="L36" s="246">
        <f t="shared" si="18"/>
        <v>218.01999999999998</v>
      </c>
      <c r="M36" s="406">
        <f t="shared" si="19"/>
        <v>0.2632419044124392</v>
      </c>
      <c r="N36" s="411"/>
      <c r="O36" s="245">
        <v>3071.3369999999995</v>
      </c>
      <c r="P36" s="246"/>
      <c r="Q36" s="245"/>
      <c r="R36" s="246">
        <f t="shared" si="20"/>
        <v>3071.3369999999995</v>
      </c>
      <c r="S36" s="426">
        <f t="shared" si="21"/>
        <v>0.0065323879145928535</v>
      </c>
      <c r="T36" s="247"/>
      <c r="U36" s="245">
        <v>2481.7580000000003</v>
      </c>
      <c r="V36" s="246"/>
      <c r="W36" s="245"/>
      <c r="X36" s="246">
        <f t="shared" si="22"/>
        <v>2481.7580000000003</v>
      </c>
      <c r="Y36" s="244">
        <f t="shared" si="23"/>
        <v>0.23756506476457373</v>
      </c>
    </row>
    <row r="37" spans="1:25" ht="19.5" customHeight="1">
      <c r="A37" s="250" t="s">
        <v>257</v>
      </c>
      <c r="B37" s="247">
        <v>0</v>
      </c>
      <c r="C37" s="245">
        <v>0</v>
      </c>
      <c r="D37" s="246">
        <v>102.255</v>
      </c>
      <c r="E37" s="293">
        <v>139.86</v>
      </c>
      <c r="F37" s="246">
        <f>SUM(B37:E37)</f>
        <v>242.115</v>
      </c>
      <c r="G37" s="248">
        <f>F37/$F$9</f>
        <v>0.004960061786945665</v>
      </c>
      <c r="H37" s="247"/>
      <c r="I37" s="245"/>
      <c r="J37" s="246">
        <v>7.929</v>
      </c>
      <c r="K37" s="245">
        <v>595.866</v>
      </c>
      <c r="L37" s="246">
        <f>SUM(H37:K37)</f>
        <v>603.795</v>
      </c>
      <c r="M37" s="406">
        <f>IF(ISERROR(F37/L37-1),"         /0",(F37/L37-1))</f>
        <v>-0.5990112538195911</v>
      </c>
      <c r="N37" s="411"/>
      <c r="O37" s="245"/>
      <c r="P37" s="246">
        <v>160.137</v>
      </c>
      <c r="Q37" s="245">
        <v>604.5619999999999</v>
      </c>
      <c r="R37" s="246">
        <f>SUM(N37:Q37)</f>
        <v>764.6989999999998</v>
      </c>
      <c r="S37" s="426">
        <f>R37/$R$9</f>
        <v>0.0016264286549803034</v>
      </c>
      <c r="T37" s="247"/>
      <c r="U37" s="245"/>
      <c r="V37" s="246">
        <v>7.929</v>
      </c>
      <c r="W37" s="245">
        <v>2534.162</v>
      </c>
      <c r="X37" s="246">
        <f>SUM(T37:W37)</f>
        <v>2542.091</v>
      </c>
      <c r="Y37" s="244">
        <f>IF(ISERROR(R37/X37-1),"         /0",IF(R37/X37&gt;5,"  *  ",(R37/X37-1)))</f>
        <v>-0.6991850409761099</v>
      </c>
    </row>
    <row r="38" spans="1:25" ht="19.5" customHeight="1">
      <c r="A38" s="250" t="s">
        <v>237</v>
      </c>
      <c r="B38" s="247">
        <v>86.229</v>
      </c>
      <c r="C38" s="245">
        <v>82.17300000000002</v>
      </c>
      <c r="D38" s="246">
        <v>0</v>
      </c>
      <c r="E38" s="293">
        <v>0</v>
      </c>
      <c r="F38" s="246">
        <f t="shared" si="16"/>
        <v>168.40200000000002</v>
      </c>
      <c r="G38" s="248">
        <f t="shared" si="17"/>
        <v>0.0034499486815985124</v>
      </c>
      <c r="H38" s="247">
        <v>96.204</v>
      </c>
      <c r="I38" s="245">
        <v>113.33399999999999</v>
      </c>
      <c r="J38" s="246"/>
      <c r="K38" s="245"/>
      <c r="L38" s="246">
        <f t="shared" si="18"/>
        <v>209.53799999999998</v>
      </c>
      <c r="M38" s="406">
        <f t="shared" si="19"/>
        <v>-0.19631761303438977</v>
      </c>
      <c r="N38" s="411">
        <v>862.959</v>
      </c>
      <c r="O38" s="245">
        <v>606.9060000000001</v>
      </c>
      <c r="P38" s="246">
        <v>0</v>
      </c>
      <c r="Q38" s="245">
        <v>0</v>
      </c>
      <c r="R38" s="246">
        <f t="shared" si="20"/>
        <v>1469.865</v>
      </c>
      <c r="S38" s="426">
        <f t="shared" si="21"/>
        <v>0.0031262373233816496</v>
      </c>
      <c r="T38" s="247">
        <v>1075.4319999999996</v>
      </c>
      <c r="U38" s="245">
        <v>935.622</v>
      </c>
      <c r="V38" s="246"/>
      <c r="W38" s="245"/>
      <c r="X38" s="246">
        <f t="shared" si="22"/>
        <v>2011.0539999999996</v>
      </c>
      <c r="Y38" s="244">
        <f t="shared" si="23"/>
        <v>-0.26910714481063147</v>
      </c>
    </row>
    <row r="39" spans="1:25" ht="19.5" customHeight="1">
      <c r="A39" s="250" t="s">
        <v>262</v>
      </c>
      <c r="B39" s="247">
        <v>0</v>
      </c>
      <c r="C39" s="245">
        <v>0</v>
      </c>
      <c r="D39" s="246">
        <v>0</v>
      </c>
      <c r="E39" s="293">
        <v>143.851</v>
      </c>
      <c r="F39" s="246">
        <f t="shared" si="0"/>
        <v>143.851</v>
      </c>
      <c r="G39" s="248">
        <f t="shared" si="1"/>
        <v>0.0029469873742391873</v>
      </c>
      <c r="H39" s="247"/>
      <c r="I39" s="245"/>
      <c r="J39" s="246"/>
      <c r="K39" s="245">
        <v>120.43299999999999</v>
      </c>
      <c r="L39" s="246">
        <f t="shared" si="2"/>
        <v>120.43299999999999</v>
      </c>
      <c r="M39" s="406">
        <f t="shared" si="3"/>
        <v>0.1944483654812219</v>
      </c>
      <c r="N39" s="411"/>
      <c r="O39" s="245"/>
      <c r="P39" s="246">
        <v>1.242</v>
      </c>
      <c r="Q39" s="245">
        <v>2517.2369999999996</v>
      </c>
      <c r="R39" s="246">
        <f t="shared" si="4"/>
        <v>2518.479</v>
      </c>
      <c r="S39" s="426">
        <f t="shared" si="5"/>
        <v>0.005356521209738917</v>
      </c>
      <c r="T39" s="247"/>
      <c r="U39" s="245">
        <v>21.593</v>
      </c>
      <c r="V39" s="246"/>
      <c r="W39" s="245">
        <v>1186.3690000000004</v>
      </c>
      <c r="X39" s="246">
        <f t="shared" si="6"/>
        <v>1207.9620000000004</v>
      </c>
      <c r="Y39" s="244">
        <f t="shared" si="7"/>
        <v>1.0848991938488122</v>
      </c>
    </row>
    <row r="40" spans="1:25" ht="19.5" customHeight="1">
      <c r="A40" s="250" t="s">
        <v>260</v>
      </c>
      <c r="B40" s="247">
        <v>0</v>
      </c>
      <c r="C40" s="245">
        <v>0</v>
      </c>
      <c r="D40" s="246">
        <v>0</v>
      </c>
      <c r="E40" s="293">
        <v>119.388</v>
      </c>
      <c r="F40" s="246">
        <f t="shared" si="0"/>
        <v>119.388</v>
      </c>
      <c r="G40" s="248">
        <f t="shared" si="1"/>
        <v>0.002445828869007988</v>
      </c>
      <c r="H40" s="247"/>
      <c r="I40" s="245"/>
      <c r="J40" s="246"/>
      <c r="K40" s="245">
        <v>29.655</v>
      </c>
      <c r="L40" s="246">
        <f t="shared" si="2"/>
        <v>29.655</v>
      </c>
      <c r="M40" s="406">
        <f t="shared" si="3"/>
        <v>3.0258978249873545</v>
      </c>
      <c r="N40" s="411"/>
      <c r="O40" s="245"/>
      <c r="P40" s="246">
        <v>77.559</v>
      </c>
      <c r="Q40" s="245">
        <v>273.495</v>
      </c>
      <c r="R40" s="246">
        <f t="shared" si="4"/>
        <v>351.054</v>
      </c>
      <c r="S40" s="426">
        <f t="shared" si="5"/>
        <v>0.0007466523233918908</v>
      </c>
      <c r="T40" s="247"/>
      <c r="U40" s="245"/>
      <c r="V40" s="246"/>
      <c r="W40" s="245">
        <v>65.233</v>
      </c>
      <c r="X40" s="246">
        <f t="shared" si="6"/>
        <v>65.233</v>
      </c>
      <c r="Y40" s="244" t="str">
        <f t="shared" si="7"/>
        <v>  *  </v>
      </c>
    </row>
    <row r="41" spans="1:25" ht="19.5" customHeight="1">
      <c r="A41" s="250" t="s">
        <v>248</v>
      </c>
      <c r="B41" s="247">
        <v>78.771</v>
      </c>
      <c r="C41" s="245">
        <v>38.833999999999996</v>
      </c>
      <c r="D41" s="246">
        <v>0</v>
      </c>
      <c r="E41" s="293">
        <v>0</v>
      </c>
      <c r="F41" s="246">
        <f t="shared" si="0"/>
        <v>117.60499999999999</v>
      </c>
      <c r="G41" s="248">
        <f t="shared" si="1"/>
        <v>0.0024093016395256173</v>
      </c>
      <c r="H41" s="247">
        <v>127.018</v>
      </c>
      <c r="I41" s="245">
        <v>57.099</v>
      </c>
      <c r="J41" s="246"/>
      <c r="K41" s="245"/>
      <c r="L41" s="246">
        <f t="shared" si="2"/>
        <v>184.117</v>
      </c>
      <c r="M41" s="406">
        <f t="shared" si="3"/>
        <v>-0.36124855390865596</v>
      </c>
      <c r="N41" s="411">
        <v>975.259</v>
      </c>
      <c r="O41" s="245">
        <v>490.071</v>
      </c>
      <c r="P41" s="246"/>
      <c r="Q41" s="245"/>
      <c r="R41" s="246">
        <f t="shared" si="4"/>
        <v>1465.33</v>
      </c>
      <c r="S41" s="426">
        <f t="shared" si="5"/>
        <v>0.0031165918890992254</v>
      </c>
      <c r="T41" s="247">
        <v>895.7600000000001</v>
      </c>
      <c r="U41" s="245">
        <v>664.3900000000002</v>
      </c>
      <c r="V41" s="246"/>
      <c r="W41" s="245"/>
      <c r="X41" s="246">
        <f t="shared" si="6"/>
        <v>1560.1500000000003</v>
      </c>
      <c r="Y41" s="244">
        <f t="shared" si="7"/>
        <v>-0.0607762074159538</v>
      </c>
    </row>
    <row r="42" spans="1:25" ht="19.5" customHeight="1">
      <c r="A42" s="250" t="s">
        <v>239</v>
      </c>
      <c r="B42" s="247">
        <v>71.468</v>
      </c>
      <c r="C42" s="245">
        <v>39.016000000000005</v>
      </c>
      <c r="D42" s="246">
        <v>0</v>
      </c>
      <c r="E42" s="293">
        <v>0</v>
      </c>
      <c r="F42" s="246">
        <f>SUM(B42:E42)</f>
        <v>110.48400000000001</v>
      </c>
      <c r="G42" s="248">
        <f>F42/$F$9</f>
        <v>0.0022634180718621518</v>
      </c>
      <c r="H42" s="247">
        <v>60.237</v>
      </c>
      <c r="I42" s="245">
        <v>42.154</v>
      </c>
      <c r="J42" s="246"/>
      <c r="K42" s="245"/>
      <c r="L42" s="246">
        <f>SUM(H42:K42)</f>
        <v>102.391</v>
      </c>
      <c r="M42" s="406">
        <f>IF(ISERROR(F42/L42-1),"         /0",(F42/L42-1))</f>
        <v>0.07904015001318476</v>
      </c>
      <c r="N42" s="411">
        <v>644.518</v>
      </c>
      <c r="O42" s="245">
        <v>389.54299999999995</v>
      </c>
      <c r="P42" s="246"/>
      <c r="Q42" s="245"/>
      <c r="R42" s="246">
        <f>SUM(N42:Q42)</f>
        <v>1034.061</v>
      </c>
      <c r="S42" s="426">
        <f>R42/$R$9</f>
        <v>0.002199331294270802</v>
      </c>
      <c r="T42" s="247">
        <v>574.828</v>
      </c>
      <c r="U42" s="245">
        <v>426.453</v>
      </c>
      <c r="V42" s="246"/>
      <c r="W42" s="245"/>
      <c r="X42" s="246">
        <f>SUM(T42:W42)</f>
        <v>1001.281</v>
      </c>
      <c r="Y42" s="244">
        <f>IF(ISERROR(R42/X42-1),"         /0",IF(R42/X42&gt;5,"  *  ",(R42/X42-1)))</f>
        <v>0.03273806254188383</v>
      </c>
    </row>
    <row r="43" spans="1:25" ht="19.5" customHeight="1">
      <c r="A43" s="250" t="s">
        <v>261</v>
      </c>
      <c r="B43" s="247">
        <v>0</v>
      </c>
      <c r="C43" s="245">
        <v>0</v>
      </c>
      <c r="D43" s="246">
        <v>0</v>
      </c>
      <c r="E43" s="293">
        <v>103.482</v>
      </c>
      <c r="F43" s="246">
        <f>SUM(B43:E43)</f>
        <v>103.482</v>
      </c>
      <c r="G43" s="248">
        <f>F43/$F$9</f>
        <v>0.0021199723843492195</v>
      </c>
      <c r="H43" s="247"/>
      <c r="I43" s="245"/>
      <c r="J43" s="246"/>
      <c r="K43" s="245"/>
      <c r="L43" s="246">
        <f>SUM(H43:K43)</f>
        <v>0</v>
      </c>
      <c r="M43" s="406" t="str">
        <f>IF(ISERROR(F43/L43-1),"         /0",(F43/L43-1))</f>
        <v>         /0</v>
      </c>
      <c r="N43" s="411"/>
      <c r="O43" s="245"/>
      <c r="P43" s="246"/>
      <c r="Q43" s="245">
        <v>562.0639999999999</v>
      </c>
      <c r="R43" s="246">
        <f>SUM(N43:Q43)</f>
        <v>562.0639999999999</v>
      </c>
      <c r="S43" s="426">
        <f>R43/$R$9</f>
        <v>0.0011954468301028892</v>
      </c>
      <c r="T43" s="247"/>
      <c r="U43" s="245"/>
      <c r="V43" s="246">
        <v>29.817</v>
      </c>
      <c r="W43" s="245">
        <v>289.671</v>
      </c>
      <c r="X43" s="246">
        <f>SUM(T43:W43)</f>
        <v>319.488</v>
      </c>
      <c r="Y43" s="244">
        <f>IF(ISERROR(R43/X43-1),"         /0",IF(R43/X43&gt;5,"  *  ",(R43/X43-1)))</f>
        <v>0.7592648237179482</v>
      </c>
    </row>
    <row r="44" spans="1:25" ht="19.5" customHeight="1">
      <c r="A44" s="250" t="s">
        <v>226</v>
      </c>
      <c r="B44" s="247">
        <v>37.565</v>
      </c>
      <c r="C44" s="245">
        <v>55.797</v>
      </c>
      <c r="D44" s="246">
        <v>0</v>
      </c>
      <c r="E44" s="293">
        <v>0</v>
      </c>
      <c r="F44" s="246">
        <f t="shared" si="0"/>
        <v>93.362</v>
      </c>
      <c r="G44" s="248">
        <f t="shared" si="1"/>
        <v>0.001912650139614733</v>
      </c>
      <c r="H44" s="247">
        <v>151.275</v>
      </c>
      <c r="I44" s="245">
        <v>70.944</v>
      </c>
      <c r="J44" s="246"/>
      <c r="K44" s="245"/>
      <c r="L44" s="246">
        <f t="shared" si="2"/>
        <v>222.219</v>
      </c>
      <c r="M44" s="406">
        <f t="shared" si="3"/>
        <v>-0.5798649080411666</v>
      </c>
      <c r="N44" s="411">
        <v>587.03</v>
      </c>
      <c r="O44" s="245">
        <v>693.5309999999998</v>
      </c>
      <c r="P44" s="246"/>
      <c r="Q44" s="245"/>
      <c r="R44" s="246">
        <f t="shared" si="4"/>
        <v>1280.5609999999997</v>
      </c>
      <c r="S44" s="426">
        <f t="shared" si="5"/>
        <v>0.0027236090342085345</v>
      </c>
      <c r="T44" s="247">
        <v>1752.577</v>
      </c>
      <c r="U44" s="245">
        <v>764.9479999999999</v>
      </c>
      <c r="V44" s="246"/>
      <c r="W44" s="245"/>
      <c r="X44" s="246">
        <f t="shared" si="6"/>
        <v>2517.5249999999996</v>
      </c>
      <c r="Y44" s="244">
        <f t="shared" si="7"/>
        <v>-0.4913412975044935</v>
      </c>
    </row>
    <row r="45" spans="1:25" ht="19.5" customHeight="1">
      <c r="A45" s="250" t="s">
        <v>266</v>
      </c>
      <c r="B45" s="247">
        <v>0</v>
      </c>
      <c r="C45" s="245">
        <v>80.31</v>
      </c>
      <c r="D45" s="246">
        <v>0</v>
      </c>
      <c r="E45" s="293">
        <v>0</v>
      </c>
      <c r="F45" s="246">
        <f>SUM(B45:E45)</f>
        <v>80.31</v>
      </c>
      <c r="G45" s="248">
        <f>F45/$F$9</f>
        <v>0.001645261805793141</v>
      </c>
      <c r="H45" s="247">
        <v>0</v>
      </c>
      <c r="I45" s="245">
        <v>158.534</v>
      </c>
      <c r="J45" s="246"/>
      <c r="K45" s="245"/>
      <c r="L45" s="246">
        <f>SUM(H45:K45)</f>
        <v>158.534</v>
      </c>
      <c r="M45" s="406">
        <f>IF(ISERROR(F45/L45-1),"         /0",(F45/L45-1))</f>
        <v>-0.49342096963427395</v>
      </c>
      <c r="N45" s="411"/>
      <c r="O45" s="245">
        <v>512.3119999999999</v>
      </c>
      <c r="P45" s="246"/>
      <c r="Q45" s="245"/>
      <c r="R45" s="246">
        <f>SUM(N45:Q45)</f>
        <v>512.3119999999999</v>
      </c>
      <c r="S45" s="426">
        <f>R45/$R$9</f>
        <v>0.0010896299290181748</v>
      </c>
      <c r="T45" s="247">
        <v>0</v>
      </c>
      <c r="U45" s="245">
        <v>599.7679999999999</v>
      </c>
      <c r="V45" s="246"/>
      <c r="W45" s="245"/>
      <c r="X45" s="246">
        <f>SUM(T45:W45)</f>
        <v>599.7679999999999</v>
      </c>
      <c r="Y45" s="244">
        <f>IF(ISERROR(R45/X45-1),"         /0",IF(R45/X45&gt;5,"  *  ",(R45/X45-1)))</f>
        <v>-0.14581638233450267</v>
      </c>
    </row>
    <row r="46" spans="1:25" ht="19.5" customHeight="1" thickBot="1">
      <c r="A46" s="250" t="s">
        <v>225</v>
      </c>
      <c r="B46" s="247">
        <v>28.052000000000007</v>
      </c>
      <c r="C46" s="245">
        <v>8.549</v>
      </c>
      <c r="D46" s="246">
        <v>41.465</v>
      </c>
      <c r="E46" s="293">
        <v>2.252</v>
      </c>
      <c r="F46" s="246">
        <f>SUM(B46:E46)</f>
        <v>80.318</v>
      </c>
      <c r="G46" s="248">
        <f>F46/$F$9</f>
        <v>0.0016454256968956979</v>
      </c>
      <c r="H46" s="247">
        <v>56.12</v>
      </c>
      <c r="I46" s="245">
        <v>84.52499999999999</v>
      </c>
      <c r="J46" s="246">
        <v>0.035</v>
      </c>
      <c r="K46" s="245">
        <v>52.217999999999996</v>
      </c>
      <c r="L46" s="246">
        <f>SUM(H46:K46)</f>
        <v>192.89799999999997</v>
      </c>
      <c r="M46" s="406">
        <f>IF(ISERROR(F46/L46-1),"         /0",(F46/L46-1))</f>
        <v>-0.5836245062157202</v>
      </c>
      <c r="N46" s="411">
        <v>316.55300000000005</v>
      </c>
      <c r="O46" s="245">
        <v>1189.5849999999998</v>
      </c>
      <c r="P46" s="246">
        <v>108.031</v>
      </c>
      <c r="Q46" s="245">
        <v>7.0230000000000015</v>
      </c>
      <c r="R46" s="246">
        <f>SUM(N46:Q46)</f>
        <v>1621.1919999999998</v>
      </c>
      <c r="S46" s="426">
        <f>R46/$R$9</f>
        <v>0.003448092810406223</v>
      </c>
      <c r="T46" s="247">
        <v>610.183</v>
      </c>
      <c r="U46" s="245">
        <v>742.0139999999999</v>
      </c>
      <c r="V46" s="246">
        <v>3.1590000000000003</v>
      </c>
      <c r="W46" s="245">
        <v>256.679</v>
      </c>
      <c r="X46" s="246">
        <f>SUM(T46:W46)</f>
        <v>1612.0349999999999</v>
      </c>
      <c r="Y46" s="244">
        <f>IF(ISERROR(R46/X46-1),"         /0",IF(R46/X46&gt;5,"  *  ",(R46/X46-1)))</f>
        <v>0.0056803977581132425</v>
      </c>
    </row>
    <row r="47" spans="1:25" s="236" customFormat="1" ht="19.5" customHeight="1">
      <c r="A47" s="243" t="s">
        <v>59</v>
      </c>
      <c r="B47" s="240">
        <f>SUM(B48:B57)</f>
        <v>2801.7850000000003</v>
      </c>
      <c r="C47" s="239">
        <f>SUM(C48:C57)</f>
        <v>1564.913</v>
      </c>
      <c r="D47" s="238">
        <f>SUM(D48:D57)</f>
        <v>0</v>
      </c>
      <c r="E47" s="239">
        <f>SUM(E48:E57)</f>
        <v>5.626</v>
      </c>
      <c r="F47" s="238">
        <f aca="true" t="shared" si="24" ref="F47:F70">SUM(B47:E47)</f>
        <v>4372.3240000000005</v>
      </c>
      <c r="G47" s="241">
        <f aca="true" t="shared" si="25" ref="G47:G70">F47/$F$9</f>
        <v>0.08957312513700275</v>
      </c>
      <c r="H47" s="240">
        <f>SUM(H48:H57)</f>
        <v>2782.5769999999993</v>
      </c>
      <c r="I47" s="239">
        <f>SUM(I48:I57)</f>
        <v>970.8509999999999</v>
      </c>
      <c r="J47" s="238">
        <f>SUM(J48:J57)</f>
        <v>386.691</v>
      </c>
      <c r="K47" s="239">
        <f>SUM(K48:K57)</f>
        <v>26.396</v>
      </c>
      <c r="L47" s="238">
        <f aca="true" t="shared" si="26" ref="L47:L73">SUM(H47:K47)</f>
        <v>4166.5149999999985</v>
      </c>
      <c r="M47" s="404">
        <f t="shared" si="3"/>
        <v>0.04939595801287222</v>
      </c>
      <c r="N47" s="409">
        <f>SUM(N48:N57)</f>
        <v>27652.154999999995</v>
      </c>
      <c r="O47" s="239">
        <f>SUM(O48:O57)</f>
        <v>14345.840999999999</v>
      </c>
      <c r="P47" s="238">
        <f>SUM(P48:P57)</f>
        <v>285.784</v>
      </c>
      <c r="Q47" s="239">
        <f>SUM(Q48:Q57)</f>
        <v>206.595</v>
      </c>
      <c r="R47" s="238">
        <f aca="true" t="shared" si="27" ref="R47:R70">SUM(N47:Q47)</f>
        <v>42490.37499999999</v>
      </c>
      <c r="S47" s="424">
        <f aca="true" t="shared" si="28" ref="S47:S70">R47/$R$9</f>
        <v>0.09037224249130535</v>
      </c>
      <c r="T47" s="240">
        <f>SUM(T48:T57)</f>
        <v>25542.956</v>
      </c>
      <c r="U47" s="239">
        <f>SUM(U48:U57)</f>
        <v>12153.489999999998</v>
      </c>
      <c r="V47" s="238">
        <f>SUM(V48:V57)</f>
        <v>3008.013</v>
      </c>
      <c r="W47" s="239">
        <f>SUM(W48:W57)</f>
        <v>211.32900000000004</v>
      </c>
      <c r="X47" s="238">
        <f aca="true" t="shared" si="29" ref="X47:X70">SUM(T47:W47)</f>
        <v>40915.78799999999</v>
      </c>
      <c r="Y47" s="237">
        <f aca="true" t="shared" si="30" ref="Y47:Y70">IF(ISERROR(R47/X47-1),"         /0",IF(R47/X47&gt;5,"  *  ",(R47/X47-1)))</f>
        <v>0.03848360442184329</v>
      </c>
    </row>
    <row r="48" spans="1:25" ht="19.5" customHeight="1">
      <c r="A48" s="250" t="s">
        <v>259</v>
      </c>
      <c r="B48" s="247">
        <v>1321.777</v>
      </c>
      <c r="C48" s="245">
        <v>0</v>
      </c>
      <c r="D48" s="246">
        <v>0</v>
      </c>
      <c r="E48" s="245">
        <v>0</v>
      </c>
      <c r="F48" s="246">
        <f t="shared" si="24"/>
        <v>1321.777</v>
      </c>
      <c r="G48" s="248">
        <f t="shared" si="25"/>
        <v>0.027078436233044956</v>
      </c>
      <c r="H48" s="247">
        <v>1202.859</v>
      </c>
      <c r="I48" s="245"/>
      <c r="J48" s="246"/>
      <c r="K48" s="245"/>
      <c r="L48" s="246">
        <f t="shared" si="26"/>
        <v>1202.859</v>
      </c>
      <c r="M48" s="406">
        <f t="shared" si="3"/>
        <v>0.09886279272965504</v>
      </c>
      <c r="N48" s="411">
        <v>12654.750999999997</v>
      </c>
      <c r="O48" s="245">
        <v>128.625</v>
      </c>
      <c r="P48" s="246"/>
      <c r="Q48" s="245"/>
      <c r="R48" s="246">
        <f t="shared" si="27"/>
        <v>12783.375999999997</v>
      </c>
      <c r="S48" s="426">
        <f t="shared" si="28"/>
        <v>0.027188801128009178</v>
      </c>
      <c r="T48" s="247">
        <v>11344.109999999999</v>
      </c>
      <c r="U48" s="245">
        <v>404.798</v>
      </c>
      <c r="V48" s="246"/>
      <c r="W48" s="245"/>
      <c r="X48" s="229">
        <f t="shared" si="29"/>
        <v>11748.908</v>
      </c>
      <c r="Y48" s="244">
        <f t="shared" si="30"/>
        <v>0.08804801263232265</v>
      </c>
    </row>
    <row r="49" spans="1:25" ht="19.5" customHeight="1">
      <c r="A49" s="250" t="s">
        <v>236</v>
      </c>
      <c r="B49" s="247">
        <v>353.805</v>
      </c>
      <c r="C49" s="245">
        <v>471.266</v>
      </c>
      <c r="D49" s="246">
        <v>0</v>
      </c>
      <c r="E49" s="245">
        <v>0</v>
      </c>
      <c r="F49" s="246">
        <f t="shared" si="24"/>
        <v>825.071</v>
      </c>
      <c r="G49" s="248">
        <f t="shared" si="25"/>
        <v>0.016902724484716133</v>
      </c>
      <c r="H49" s="247">
        <v>327.204</v>
      </c>
      <c r="I49" s="245">
        <v>462.512</v>
      </c>
      <c r="J49" s="246"/>
      <c r="K49" s="245"/>
      <c r="L49" s="246">
        <f t="shared" si="26"/>
        <v>789.716</v>
      </c>
      <c r="M49" s="406">
        <f t="shared" si="3"/>
        <v>0.044769258822158875</v>
      </c>
      <c r="N49" s="411">
        <v>2157.095</v>
      </c>
      <c r="O49" s="245">
        <v>4560.293</v>
      </c>
      <c r="P49" s="246"/>
      <c r="Q49" s="245"/>
      <c r="R49" s="246">
        <f t="shared" si="27"/>
        <v>6717.387999999999</v>
      </c>
      <c r="S49" s="426">
        <f t="shared" si="28"/>
        <v>0.014287127784684996</v>
      </c>
      <c r="T49" s="247">
        <v>1959.115</v>
      </c>
      <c r="U49" s="245">
        <v>5058.624999999999</v>
      </c>
      <c r="V49" s="246"/>
      <c r="W49" s="245"/>
      <c r="X49" s="229">
        <f t="shared" si="29"/>
        <v>7017.739999999999</v>
      </c>
      <c r="Y49" s="244">
        <f t="shared" si="30"/>
        <v>-0.04279896376896264</v>
      </c>
    </row>
    <row r="50" spans="1:25" ht="19.5" customHeight="1">
      <c r="A50" s="250" t="s">
        <v>256</v>
      </c>
      <c r="B50" s="247">
        <v>488.791</v>
      </c>
      <c r="C50" s="245">
        <v>131.193</v>
      </c>
      <c r="D50" s="246">
        <v>0</v>
      </c>
      <c r="E50" s="245">
        <v>0</v>
      </c>
      <c r="F50" s="246">
        <f t="shared" si="24"/>
        <v>619.984</v>
      </c>
      <c r="G50" s="248">
        <f t="shared" si="25"/>
        <v>0.012701232665955109</v>
      </c>
      <c r="H50" s="247">
        <v>678.965</v>
      </c>
      <c r="I50" s="245"/>
      <c r="J50" s="246"/>
      <c r="K50" s="245"/>
      <c r="L50" s="246">
        <f t="shared" si="26"/>
        <v>678.965</v>
      </c>
      <c r="M50" s="406">
        <f t="shared" si="3"/>
        <v>-0.08686898441009472</v>
      </c>
      <c r="N50" s="411">
        <v>7591.703</v>
      </c>
      <c r="O50" s="245">
        <v>647.4549999999999</v>
      </c>
      <c r="P50" s="246"/>
      <c r="Q50" s="245"/>
      <c r="R50" s="246">
        <f t="shared" si="27"/>
        <v>8239.158</v>
      </c>
      <c r="S50" s="426">
        <f t="shared" si="28"/>
        <v>0.017523761197687206</v>
      </c>
      <c r="T50" s="247">
        <v>6035.281</v>
      </c>
      <c r="U50" s="245"/>
      <c r="V50" s="246"/>
      <c r="W50" s="245"/>
      <c r="X50" s="229">
        <f t="shared" si="29"/>
        <v>6035.281</v>
      </c>
      <c r="Y50" s="244">
        <f t="shared" si="30"/>
        <v>0.36516559875173993</v>
      </c>
    </row>
    <row r="51" spans="1:25" ht="19.5" customHeight="1">
      <c r="A51" s="250" t="s">
        <v>211</v>
      </c>
      <c r="B51" s="247">
        <v>104.706</v>
      </c>
      <c r="C51" s="245">
        <v>388.014</v>
      </c>
      <c r="D51" s="246">
        <v>0</v>
      </c>
      <c r="E51" s="245">
        <v>0</v>
      </c>
      <c r="F51" s="246">
        <f t="shared" si="24"/>
        <v>492.72</v>
      </c>
      <c r="G51" s="248">
        <f t="shared" si="25"/>
        <v>0.010094053006479847</v>
      </c>
      <c r="H51" s="247">
        <v>91.611</v>
      </c>
      <c r="I51" s="245">
        <v>18.335</v>
      </c>
      <c r="J51" s="246">
        <v>0</v>
      </c>
      <c r="K51" s="245"/>
      <c r="L51" s="246">
        <f t="shared" si="26"/>
        <v>109.946</v>
      </c>
      <c r="M51" s="406">
        <f t="shared" si="3"/>
        <v>3.4814727229730966</v>
      </c>
      <c r="N51" s="411">
        <v>830.07</v>
      </c>
      <c r="O51" s="245">
        <v>3575.7839999999997</v>
      </c>
      <c r="P51" s="246">
        <v>0</v>
      </c>
      <c r="Q51" s="245">
        <v>0</v>
      </c>
      <c r="R51" s="246">
        <f t="shared" si="27"/>
        <v>4405.853999999999</v>
      </c>
      <c r="S51" s="426">
        <f t="shared" si="28"/>
        <v>0.009370755284444716</v>
      </c>
      <c r="T51" s="247">
        <v>2217.391</v>
      </c>
      <c r="U51" s="245">
        <v>1587.5249999999999</v>
      </c>
      <c r="V51" s="246">
        <v>0</v>
      </c>
      <c r="W51" s="245"/>
      <c r="X51" s="229">
        <f t="shared" si="29"/>
        <v>3804.916</v>
      </c>
      <c r="Y51" s="244">
        <f t="shared" si="30"/>
        <v>0.15793725801042635</v>
      </c>
    </row>
    <row r="52" spans="1:25" ht="19.5" customHeight="1">
      <c r="A52" s="250" t="s">
        <v>267</v>
      </c>
      <c r="B52" s="247">
        <v>222.153</v>
      </c>
      <c r="C52" s="245">
        <v>130.198</v>
      </c>
      <c r="D52" s="246">
        <v>0</v>
      </c>
      <c r="E52" s="245">
        <v>0</v>
      </c>
      <c r="F52" s="246">
        <f>SUM(B52:E52)</f>
        <v>352.351</v>
      </c>
      <c r="G52" s="248">
        <f>F52/$F$9</f>
        <v>0.007218399234628552</v>
      </c>
      <c r="H52" s="247">
        <v>298.082</v>
      </c>
      <c r="I52" s="245">
        <v>48.041</v>
      </c>
      <c r="J52" s="246"/>
      <c r="K52" s="245"/>
      <c r="L52" s="246">
        <f>SUM(H52:K52)</f>
        <v>346.123</v>
      </c>
      <c r="M52" s="406">
        <f>IF(ISERROR(F52/L52-1),"         /0",(F52/L52-1))</f>
        <v>0.017993603429994565</v>
      </c>
      <c r="N52" s="411">
        <v>2908.4669999999996</v>
      </c>
      <c r="O52" s="245">
        <v>1424.1050000000002</v>
      </c>
      <c r="P52" s="246">
        <v>152.362</v>
      </c>
      <c r="Q52" s="245">
        <v>12.477</v>
      </c>
      <c r="R52" s="246">
        <f>SUM(N52:Q52)</f>
        <v>4497.411</v>
      </c>
      <c r="S52" s="426">
        <f>R52/$R$9</f>
        <v>0.009565486712580536</v>
      </c>
      <c r="T52" s="247">
        <v>2621.471</v>
      </c>
      <c r="U52" s="245">
        <v>818.048</v>
      </c>
      <c r="V52" s="246"/>
      <c r="W52" s="245"/>
      <c r="X52" s="229">
        <f>SUM(T52:W52)</f>
        <v>3439.5190000000002</v>
      </c>
      <c r="Y52" s="244">
        <f>IF(ISERROR(R52/X52-1),"         /0",IF(R52/X52&gt;5,"  *  ",(R52/X52-1)))</f>
        <v>0.3075697503052024</v>
      </c>
    </row>
    <row r="53" spans="1:25" ht="19.5" customHeight="1">
      <c r="A53" s="250" t="s">
        <v>244</v>
      </c>
      <c r="B53" s="247">
        <v>118.636</v>
      </c>
      <c r="C53" s="245">
        <v>211.151</v>
      </c>
      <c r="D53" s="246">
        <v>0</v>
      </c>
      <c r="E53" s="245">
        <v>0</v>
      </c>
      <c r="F53" s="246">
        <f>SUM(B53:E53)</f>
        <v>329.78700000000003</v>
      </c>
      <c r="G53" s="248">
        <f>F53/$F$9</f>
        <v>0.006756144379866799</v>
      </c>
      <c r="H53" s="247">
        <v>63.306</v>
      </c>
      <c r="I53" s="245">
        <v>199.091</v>
      </c>
      <c r="J53" s="246"/>
      <c r="K53" s="245"/>
      <c r="L53" s="246">
        <f>SUM(H53:K53)</f>
        <v>262.397</v>
      </c>
      <c r="M53" s="406">
        <f>IF(ISERROR(F53/L53-1),"         /0",(F53/L53-1))</f>
        <v>0.25682458259812435</v>
      </c>
      <c r="N53" s="411">
        <v>472.211</v>
      </c>
      <c r="O53" s="245">
        <v>1821.581</v>
      </c>
      <c r="P53" s="246"/>
      <c r="Q53" s="245"/>
      <c r="R53" s="246">
        <f>SUM(N53:Q53)</f>
        <v>2293.792</v>
      </c>
      <c r="S53" s="426">
        <f>R53/$R$9</f>
        <v>0.004878637264289061</v>
      </c>
      <c r="T53" s="247">
        <v>532.371</v>
      </c>
      <c r="U53" s="245">
        <v>1812.969</v>
      </c>
      <c r="V53" s="246"/>
      <c r="W53" s="245"/>
      <c r="X53" s="229">
        <f>SUM(T53:W53)</f>
        <v>2345.34</v>
      </c>
      <c r="Y53" s="244">
        <f>IF(ISERROR(R53/X53-1),"         /0",IF(R53/X53&gt;5,"  *  ",(R53/X53-1)))</f>
        <v>-0.021978902845642967</v>
      </c>
    </row>
    <row r="54" spans="1:25" ht="19.5" customHeight="1">
      <c r="A54" s="250" t="s">
        <v>241</v>
      </c>
      <c r="B54" s="247">
        <v>7.041</v>
      </c>
      <c r="C54" s="245">
        <v>233.091</v>
      </c>
      <c r="D54" s="246">
        <v>0</v>
      </c>
      <c r="E54" s="245">
        <v>0</v>
      </c>
      <c r="F54" s="246">
        <f>SUM(B54:E54)</f>
        <v>240.132</v>
      </c>
      <c r="G54" s="248">
        <f>F54/$F$9</f>
        <v>0.0049194372798993715</v>
      </c>
      <c r="H54" s="247">
        <v>10.767</v>
      </c>
      <c r="I54" s="245">
        <v>242.872</v>
      </c>
      <c r="J54" s="246"/>
      <c r="K54" s="245"/>
      <c r="L54" s="246">
        <f>SUM(H54:K54)</f>
        <v>253.639</v>
      </c>
      <c r="M54" s="406">
        <f>IF(ISERROR(F54/L54-1),"         /0",(F54/L54-1))</f>
        <v>-0.053252851493658326</v>
      </c>
      <c r="N54" s="411">
        <v>107.898</v>
      </c>
      <c r="O54" s="245">
        <v>2187.998</v>
      </c>
      <c r="P54" s="246"/>
      <c r="Q54" s="245"/>
      <c r="R54" s="246">
        <f>SUM(N54:Q54)</f>
        <v>2295.896</v>
      </c>
      <c r="S54" s="426">
        <f>R54/$R$9</f>
        <v>0.004883112235343135</v>
      </c>
      <c r="T54" s="247">
        <v>122.912</v>
      </c>
      <c r="U54" s="245">
        <v>2471.5249999999996</v>
      </c>
      <c r="V54" s="246"/>
      <c r="W54" s="245"/>
      <c r="X54" s="229">
        <f>SUM(T54:W54)</f>
        <v>2594.4369999999994</v>
      </c>
      <c r="Y54" s="244">
        <f>IF(ISERROR(R54/X54-1),"         /0",IF(R54/X54&gt;5,"  *  ",(R54/X54-1)))</f>
        <v>-0.11506966636692251</v>
      </c>
    </row>
    <row r="55" spans="1:25" ht="19.5" customHeight="1">
      <c r="A55" s="250" t="s">
        <v>234</v>
      </c>
      <c r="B55" s="247">
        <v>120.616</v>
      </c>
      <c r="C55" s="245">
        <v>0</v>
      </c>
      <c r="D55" s="246">
        <v>0</v>
      </c>
      <c r="E55" s="245">
        <v>0</v>
      </c>
      <c r="F55" s="246">
        <f>SUM(B55:E55)</f>
        <v>120.616</v>
      </c>
      <c r="G55" s="248">
        <f>F55/$F$9</f>
        <v>0.002470986153250473</v>
      </c>
      <c r="H55" s="247">
        <v>56.553</v>
      </c>
      <c r="I55" s="245"/>
      <c r="J55" s="246"/>
      <c r="K55" s="245"/>
      <c r="L55" s="246">
        <f>SUM(H55:K55)</f>
        <v>56.553</v>
      </c>
      <c r="M55" s="406">
        <f>IF(ISERROR(F55/L55-1),"         /0",(F55/L55-1))</f>
        <v>1.1327957844853502</v>
      </c>
      <c r="N55" s="411">
        <v>642.9069999999997</v>
      </c>
      <c r="O55" s="245"/>
      <c r="P55" s="246"/>
      <c r="Q55" s="245"/>
      <c r="R55" s="246">
        <f>SUM(N55:Q55)</f>
        <v>642.9069999999997</v>
      </c>
      <c r="S55" s="426">
        <f>R55/$R$9</f>
        <v>0.0013673907868160173</v>
      </c>
      <c r="T55" s="247">
        <v>478.82899999999984</v>
      </c>
      <c r="U55" s="245"/>
      <c r="V55" s="246"/>
      <c r="W55" s="245"/>
      <c r="X55" s="229">
        <f>SUM(T55:W55)</f>
        <v>478.82899999999984</v>
      </c>
      <c r="Y55" s="244">
        <f>IF(ISERROR(R55/X55-1),"         /0",IF(R55/X55&gt;5,"  *  ",(R55/X55-1)))</f>
        <v>0.3426651267989196</v>
      </c>
    </row>
    <row r="56" spans="1:25" ht="19.5" customHeight="1">
      <c r="A56" s="250" t="s">
        <v>254</v>
      </c>
      <c r="B56" s="247">
        <v>57.601</v>
      </c>
      <c r="C56" s="245">
        <v>0</v>
      </c>
      <c r="D56" s="246">
        <v>0</v>
      </c>
      <c r="E56" s="245">
        <v>0</v>
      </c>
      <c r="F56" s="246">
        <f t="shared" si="24"/>
        <v>57.601</v>
      </c>
      <c r="G56" s="248">
        <f t="shared" si="25"/>
        <v>0.0011800364247975435</v>
      </c>
      <c r="H56" s="247">
        <v>45.374</v>
      </c>
      <c r="I56" s="245">
        <v>0</v>
      </c>
      <c r="J56" s="246"/>
      <c r="K56" s="245"/>
      <c r="L56" s="246">
        <f t="shared" si="26"/>
        <v>45.374</v>
      </c>
      <c r="M56" s="406">
        <f t="shared" si="3"/>
        <v>0.26947150350420945</v>
      </c>
      <c r="N56" s="411">
        <v>178.925</v>
      </c>
      <c r="O56" s="245">
        <v>0</v>
      </c>
      <c r="P56" s="246"/>
      <c r="Q56" s="245"/>
      <c r="R56" s="246">
        <f t="shared" si="27"/>
        <v>178.925</v>
      </c>
      <c r="S56" s="426">
        <f t="shared" si="28"/>
        <v>0.00038055332502376864</v>
      </c>
      <c r="T56" s="247">
        <v>147.801</v>
      </c>
      <c r="U56" s="245">
        <v>0</v>
      </c>
      <c r="V56" s="246"/>
      <c r="W56" s="245"/>
      <c r="X56" s="229">
        <f t="shared" si="29"/>
        <v>147.801</v>
      </c>
      <c r="Y56" s="244">
        <f t="shared" si="30"/>
        <v>0.21058044262217468</v>
      </c>
    </row>
    <row r="57" spans="1:25" ht="19.5" customHeight="1" thickBot="1">
      <c r="A57" s="250" t="s">
        <v>225</v>
      </c>
      <c r="B57" s="247">
        <v>6.659</v>
      </c>
      <c r="C57" s="245">
        <v>0</v>
      </c>
      <c r="D57" s="246">
        <v>0</v>
      </c>
      <c r="E57" s="245">
        <v>5.626</v>
      </c>
      <c r="F57" s="246">
        <f>SUM(B57:E57)</f>
        <v>12.285</v>
      </c>
      <c r="G57" s="248">
        <f>F57/$F$9</f>
        <v>0.0002516752743639489</v>
      </c>
      <c r="H57" s="247">
        <v>7.856</v>
      </c>
      <c r="I57" s="245">
        <v>0</v>
      </c>
      <c r="J57" s="246">
        <v>386.691</v>
      </c>
      <c r="K57" s="245">
        <v>26.396</v>
      </c>
      <c r="L57" s="246">
        <f>SUM(H57:K57)</f>
        <v>420.943</v>
      </c>
      <c r="M57" s="406">
        <f>IF(ISERROR(F57/L57-1),"         /0",(F57/L57-1))</f>
        <v>-0.9708155260926064</v>
      </c>
      <c r="N57" s="411">
        <v>108.128</v>
      </c>
      <c r="O57" s="245"/>
      <c r="P57" s="246">
        <v>133.42200000000003</v>
      </c>
      <c r="Q57" s="245">
        <v>194.118</v>
      </c>
      <c r="R57" s="246">
        <f>SUM(N57:Q57)</f>
        <v>435.668</v>
      </c>
      <c r="S57" s="426">
        <f>R57/$R$9</f>
        <v>0.0009266167724267444</v>
      </c>
      <c r="T57" s="247">
        <v>83.67500000000001</v>
      </c>
      <c r="U57" s="245">
        <v>0</v>
      </c>
      <c r="V57" s="246">
        <v>3008.013</v>
      </c>
      <c r="W57" s="245">
        <v>211.32900000000004</v>
      </c>
      <c r="X57" s="229">
        <f>SUM(T57:W57)</f>
        <v>3303.0170000000003</v>
      </c>
      <c r="Y57" s="244">
        <f>IF(ISERROR(R57/X57-1),"         /0",IF(R57/X57&gt;5,"  *  ",(R57/X57-1)))</f>
        <v>-0.8680999825311223</v>
      </c>
    </row>
    <row r="58" spans="1:25" s="236" customFormat="1" ht="19.5" customHeight="1">
      <c r="A58" s="243" t="s">
        <v>58</v>
      </c>
      <c r="B58" s="240">
        <f>SUM(B59:B68)</f>
        <v>2761.081</v>
      </c>
      <c r="C58" s="239">
        <f>SUM(C59:C68)</f>
        <v>1820.7469999999998</v>
      </c>
      <c r="D58" s="238">
        <f>SUM(D59:D68)</f>
        <v>2.507</v>
      </c>
      <c r="E58" s="239">
        <f>SUM(E59:E68)</f>
        <v>140.642</v>
      </c>
      <c r="F58" s="238">
        <f t="shared" si="24"/>
        <v>4724.976999999999</v>
      </c>
      <c r="G58" s="241">
        <f t="shared" si="25"/>
        <v>0.09679771126075279</v>
      </c>
      <c r="H58" s="240">
        <f>SUM(H59:H68)</f>
        <v>3004.8460000000005</v>
      </c>
      <c r="I58" s="239">
        <f>SUM(I59:I68)</f>
        <v>2074.579</v>
      </c>
      <c r="J58" s="238">
        <f>SUM(J59:J68)</f>
        <v>1.153</v>
      </c>
      <c r="K58" s="239">
        <f>SUM(K59:K68)</f>
        <v>0.6200000000000001</v>
      </c>
      <c r="L58" s="238">
        <f t="shared" si="26"/>
        <v>5081.198000000001</v>
      </c>
      <c r="M58" s="404">
        <f aca="true" t="shared" si="31" ref="M58:M73">IF(ISERROR(F58/L58-1),"         /0",(F58/L58-1))</f>
        <v>-0.07010571129092036</v>
      </c>
      <c r="N58" s="409">
        <f>SUM(N59:N68)</f>
        <v>24560.995000000003</v>
      </c>
      <c r="O58" s="239">
        <f>SUM(O59:O68)</f>
        <v>17162.967999999997</v>
      </c>
      <c r="P58" s="238">
        <f>SUM(P59:P68)</f>
        <v>16.154</v>
      </c>
      <c r="Q58" s="239">
        <f>SUM(Q59:Q68)</f>
        <v>697.468</v>
      </c>
      <c r="R58" s="238">
        <f t="shared" si="27"/>
        <v>42437.58500000001</v>
      </c>
      <c r="S58" s="424">
        <f t="shared" si="28"/>
        <v>0.09025996410635077</v>
      </c>
      <c r="T58" s="240">
        <f>SUM(T59:T68)</f>
        <v>27048.983</v>
      </c>
      <c r="U58" s="239">
        <f>SUM(U59:U68)</f>
        <v>21389.319000000003</v>
      </c>
      <c r="V58" s="238">
        <f>SUM(V59:V68)</f>
        <v>622.0710000000001</v>
      </c>
      <c r="W58" s="239">
        <f>SUM(W59:W68)</f>
        <v>472.085</v>
      </c>
      <c r="X58" s="238">
        <f t="shared" si="29"/>
        <v>49532.458000000006</v>
      </c>
      <c r="Y58" s="237">
        <f t="shared" si="30"/>
        <v>-0.14323684481799792</v>
      </c>
    </row>
    <row r="59" spans="1:25" s="220" customFormat="1" ht="19.5" customHeight="1">
      <c r="A59" s="235" t="s">
        <v>227</v>
      </c>
      <c r="B59" s="233">
        <v>577.785</v>
      </c>
      <c r="C59" s="230">
        <v>454.819</v>
      </c>
      <c r="D59" s="229">
        <v>0</v>
      </c>
      <c r="E59" s="230">
        <v>0</v>
      </c>
      <c r="F59" s="229">
        <f t="shared" si="24"/>
        <v>1032.604</v>
      </c>
      <c r="G59" s="232">
        <f t="shared" si="25"/>
        <v>0.02115432600808393</v>
      </c>
      <c r="H59" s="233">
        <v>629.0450000000001</v>
      </c>
      <c r="I59" s="230">
        <v>693.482</v>
      </c>
      <c r="J59" s="229"/>
      <c r="K59" s="230"/>
      <c r="L59" s="229">
        <f t="shared" si="26"/>
        <v>1322.527</v>
      </c>
      <c r="M59" s="405">
        <f t="shared" si="31"/>
        <v>-0.2192189649058205</v>
      </c>
      <c r="N59" s="410">
        <v>4562.796</v>
      </c>
      <c r="O59" s="230">
        <v>4562.411000000001</v>
      </c>
      <c r="P59" s="229"/>
      <c r="Q59" s="230"/>
      <c r="R59" s="229">
        <f t="shared" si="27"/>
        <v>9125.207000000002</v>
      </c>
      <c r="S59" s="425">
        <f t="shared" si="28"/>
        <v>0.019408287636608464</v>
      </c>
      <c r="T59" s="233">
        <v>7205.038999999999</v>
      </c>
      <c r="U59" s="230">
        <v>7218.9</v>
      </c>
      <c r="V59" s="229"/>
      <c r="W59" s="230"/>
      <c r="X59" s="229">
        <f t="shared" si="29"/>
        <v>14423.938999999998</v>
      </c>
      <c r="Y59" s="228">
        <f t="shared" si="30"/>
        <v>-0.3673567948394677</v>
      </c>
    </row>
    <row r="60" spans="1:25" s="220" customFormat="1" ht="19.5" customHeight="1">
      <c r="A60" s="235" t="s">
        <v>230</v>
      </c>
      <c r="B60" s="233">
        <v>523.247</v>
      </c>
      <c r="C60" s="230">
        <v>507.891</v>
      </c>
      <c r="D60" s="229">
        <v>0</v>
      </c>
      <c r="E60" s="230">
        <v>0</v>
      </c>
      <c r="F60" s="229">
        <f t="shared" si="24"/>
        <v>1031.138</v>
      </c>
      <c r="G60" s="232">
        <f t="shared" si="25"/>
        <v>0.021124292963540375</v>
      </c>
      <c r="H60" s="233">
        <v>648.9180000000001</v>
      </c>
      <c r="I60" s="230">
        <v>387.82000000000005</v>
      </c>
      <c r="J60" s="229"/>
      <c r="K60" s="230"/>
      <c r="L60" s="229">
        <f t="shared" si="26"/>
        <v>1036.7380000000003</v>
      </c>
      <c r="M60" s="405">
        <f t="shared" si="31"/>
        <v>-0.005401557577710436</v>
      </c>
      <c r="N60" s="410">
        <v>4840.157</v>
      </c>
      <c r="O60" s="230">
        <v>4301.686999999999</v>
      </c>
      <c r="P60" s="229"/>
      <c r="Q60" s="230"/>
      <c r="R60" s="229">
        <f t="shared" si="27"/>
        <v>9141.844</v>
      </c>
      <c r="S60" s="425">
        <f t="shared" si="28"/>
        <v>0.019443672662001334</v>
      </c>
      <c r="T60" s="233">
        <v>4282.634</v>
      </c>
      <c r="U60" s="230">
        <v>4183.268</v>
      </c>
      <c r="V60" s="229"/>
      <c r="W60" s="230"/>
      <c r="X60" s="229">
        <f t="shared" si="29"/>
        <v>8465.902</v>
      </c>
      <c r="Y60" s="228">
        <f t="shared" si="30"/>
        <v>0.07984288029792919</v>
      </c>
    </row>
    <row r="61" spans="1:25" s="220" customFormat="1" ht="19.5" customHeight="1">
      <c r="A61" s="235" t="s">
        <v>263</v>
      </c>
      <c r="B61" s="233">
        <v>487.739</v>
      </c>
      <c r="C61" s="230">
        <v>296.32</v>
      </c>
      <c r="D61" s="229">
        <v>0</v>
      </c>
      <c r="E61" s="230">
        <v>0</v>
      </c>
      <c r="F61" s="229">
        <f>SUM(B61:E61)</f>
        <v>784.059</v>
      </c>
      <c r="G61" s="232">
        <f>F61/$F$9</f>
        <v>0.016062536747458153</v>
      </c>
      <c r="H61" s="233"/>
      <c r="I61" s="230"/>
      <c r="J61" s="229"/>
      <c r="K61" s="230"/>
      <c r="L61" s="229">
        <f>SUM(H61:K61)</f>
        <v>0</v>
      </c>
      <c r="M61" s="405" t="str">
        <f>IF(ISERROR(F61/L61-1),"         /0",(F61/L61-1))</f>
        <v>         /0</v>
      </c>
      <c r="N61" s="410">
        <v>2437.7870000000003</v>
      </c>
      <c r="O61" s="230">
        <v>1576.1960000000001</v>
      </c>
      <c r="P61" s="229"/>
      <c r="Q61" s="230"/>
      <c r="R61" s="229">
        <f t="shared" si="27"/>
        <v>4013.983</v>
      </c>
      <c r="S61" s="425">
        <f>R61/$R$9</f>
        <v>0.008537289798736242</v>
      </c>
      <c r="T61" s="233">
        <v>847.6320000000001</v>
      </c>
      <c r="U61" s="230">
        <v>507.583</v>
      </c>
      <c r="V61" s="229"/>
      <c r="W61" s="230"/>
      <c r="X61" s="229">
        <f>SUM(T61:W61)</f>
        <v>1355.2150000000001</v>
      </c>
      <c r="Y61" s="228">
        <f>IF(ISERROR(R61/X61-1),"         /0",IF(R61/X61&gt;5,"  *  ",(R61/X61-1)))</f>
        <v>1.961879111432503</v>
      </c>
    </row>
    <row r="62" spans="1:25" s="220" customFormat="1" ht="19.5" customHeight="1">
      <c r="A62" s="235" t="s">
        <v>213</v>
      </c>
      <c r="B62" s="233">
        <v>325.51899999999995</v>
      </c>
      <c r="C62" s="230">
        <v>191.29999999999998</v>
      </c>
      <c r="D62" s="229">
        <v>0</v>
      </c>
      <c r="E62" s="230">
        <v>0</v>
      </c>
      <c r="F62" s="229">
        <f>SUM(B62:E62)</f>
        <v>516.819</v>
      </c>
      <c r="G62" s="232">
        <f>F62/$F$9</f>
        <v>0.010587754466544705</v>
      </c>
      <c r="H62" s="233">
        <v>279.49</v>
      </c>
      <c r="I62" s="230">
        <v>192.477</v>
      </c>
      <c r="J62" s="229">
        <v>0.252</v>
      </c>
      <c r="K62" s="230">
        <v>0.25</v>
      </c>
      <c r="L62" s="229">
        <f>SUM(H62:K62)</f>
        <v>472.469</v>
      </c>
      <c r="M62" s="405">
        <f>IF(ISERROR(F62/L62-1),"         /0",(F62/L62-1))</f>
        <v>0.09386859243675238</v>
      </c>
      <c r="N62" s="410">
        <v>2862.7850000000008</v>
      </c>
      <c r="O62" s="230">
        <v>1671.3889999999997</v>
      </c>
      <c r="P62" s="229">
        <v>2.234</v>
      </c>
      <c r="Q62" s="230">
        <v>2.645</v>
      </c>
      <c r="R62" s="229">
        <f>SUM(N62:Q62)</f>
        <v>4539.053000000002</v>
      </c>
      <c r="S62" s="425">
        <f>R62/$R$9</f>
        <v>0.009654054556988196</v>
      </c>
      <c r="T62" s="233">
        <v>2878.489</v>
      </c>
      <c r="U62" s="230">
        <v>1249.6799999999996</v>
      </c>
      <c r="V62" s="229">
        <v>3.036</v>
      </c>
      <c r="W62" s="230">
        <v>2.208</v>
      </c>
      <c r="X62" s="229">
        <f>SUM(T62:W62)</f>
        <v>4133.413</v>
      </c>
      <c r="Y62" s="228">
        <f>IF(ISERROR(R62/X62-1),"         /0",IF(R62/X62&gt;5,"  *  ",(R62/X62-1)))</f>
        <v>0.09813681816939224</v>
      </c>
    </row>
    <row r="63" spans="1:25" s="220" customFormat="1" ht="19.5" customHeight="1">
      <c r="A63" s="235" t="s">
        <v>226</v>
      </c>
      <c r="B63" s="233">
        <v>237.248</v>
      </c>
      <c r="C63" s="230">
        <v>177.154</v>
      </c>
      <c r="D63" s="229">
        <v>0</v>
      </c>
      <c r="E63" s="230">
        <v>0</v>
      </c>
      <c r="F63" s="229">
        <f>SUM(B63:E63)</f>
        <v>414.402</v>
      </c>
      <c r="G63" s="232">
        <f>F63/$F$9</f>
        <v>0.008489600085223373</v>
      </c>
      <c r="H63" s="233">
        <v>191.003</v>
      </c>
      <c r="I63" s="230">
        <v>159.528</v>
      </c>
      <c r="J63" s="229"/>
      <c r="K63" s="230"/>
      <c r="L63" s="229">
        <f>SUM(H63:K63)</f>
        <v>350.53099999999995</v>
      </c>
      <c r="M63" s="405">
        <f>IF(ISERROR(F63/L63-1),"         /0",(F63/L63-1))</f>
        <v>0.18221212959766775</v>
      </c>
      <c r="N63" s="410">
        <v>1391.9830000000002</v>
      </c>
      <c r="O63" s="230">
        <v>1498.0520000000001</v>
      </c>
      <c r="P63" s="229"/>
      <c r="Q63" s="230"/>
      <c r="R63" s="229">
        <f>SUM(N63:Q63)</f>
        <v>2890.0350000000003</v>
      </c>
      <c r="S63" s="425">
        <f>R63/$R$9</f>
        <v>0.006146778978259423</v>
      </c>
      <c r="T63" s="233">
        <v>1801.222</v>
      </c>
      <c r="U63" s="230">
        <v>1706.4029999999998</v>
      </c>
      <c r="V63" s="229"/>
      <c r="W63" s="230"/>
      <c r="X63" s="229">
        <f>SUM(T63:W63)</f>
        <v>3507.625</v>
      </c>
      <c r="Y63" s="228">
        <f>IF(ISERROR(R63/X63-1),"         /0",IF(R63/X63&gt;5,"  *  ",(R63/X63-1)))</f>
        <v>-0.1760707031110793</v>
      </c>
    </row>
    <row r="64" spans="1:25" s="220" customFormat="1" ht="19.5" customHeight="1">
      <c r="A64" s="235" t="s">
        <v>211</v>
      </c>
      <c r="B64" s="233">
        <v>204.143</v>
      </c>
      <c r="C64" s="230">
        <v>112.295</v>
      </c>
      <c r="D64" s="229">
        <v>0.859</v>
      </c>
      <c r="E64" s="230">
        <v>0</v>
      </c>
      <c r="F64" s="229">
        <f>SUM(B64:E64)</f>
        <v>317.29699999999997</v>
      </c>
      <c r="G64" s="232">
        <f>F64/$F$9</f>
        <v>0.006500269395999828</v>
      </c>
      <c r="H64" s="233">
        <v>152.314</v>
      </c>
      <c r="I64" s="230">
        <v>74.901</v>
      </c>
      <c r="J64" s="229">
        <v>0.5</v>
      </c>
      <c r="K64" s="230">
        <v>0</v>
      </c>
      <c r="L64" s="229">
        <f>SUM(H64:K64)</f>
        <v>227.71499999999997</v>
      </c>
      <c r="M64" s="405">
        <f>IF(ISERROR(F64/L64-1),"         /0",(F64/L64-1))</f>
        <v>0.3933952528379774</v>
      </c>
      <c r="N64" s="410">
        <v>1851.5800000000004</v>
      </c>
      <c r="O64" s="230">
        <v>1214.3019999999997</v>
      </c>
      <c r="P64" s="229">
        <v>1.512</v>
      </c>
      <c r="Q64" s="230">
        <v>0</v>
      </c>
      <c r="R64" s="229">
        <f>SUM(N64:Q64)</f>
        <v>3067.3940000000002</v>
      </c>
      <c r="S64" s="425">
        <f>R64/$R$9</f>
        <v>0.006524001597641234</v>
      </c>
      <c r="T64" s="233">
        <v>1663.5220000000006</v>
      </c>
      <c r="U64" s="230">
        <v>726.7129999999997</v>
      </c>
      <c r="V64" s="229">
        <v>2.394</v>
      </c>
      <c r="W64" s="230">
        <v>0.202</v>
      </c>
      <c r="X64" s="229">
        <f>SUM(T64:W64)</f>
        <v>2392.8310000000006</v>
      </c>
      <c r="Y64" s="228">
        <f>IF(ISERROR(R64/X64-1),"         /0",IF(R64/X64&gt;5,"  *  ",(R64/X64-1)))</f>
        <v>0.2819100053451329</v>
      </c>
    </row>
    <row r="65" spans="1:25" s="220" customFormat="1" ht="19.5" customHeight="1">
      <c r="A65" s="235" t="s">
        <v>266</v>
      </c>
      <c r="B65" s="233">
        <v>291.03</v>
      </c>
      <c r="C65" s="230">
        <v>0</v>
      </c>
      <c r="D65" s="229">
        <v>0</v>
      </c>
      <c r="E65" s="230">
        <v>0</v>
      </c>
      <c r="F65" s="229">
        <f t="shared" si="24"/>
        <v>291.03</v>
      </c>
      <c r="G65" s="232">
        <f t="shared" si="25"/>
        <v>0.005962153447142047</v>
      </c>
      <c r="H65" s="233">
        <v>787.762</v>
      </c>
      <c r="I65" s="230">
        <v>246.719</v>
      </c>
      <c r="J65" s="229"/>
      <c r="K65" s="230"/>
      <c r="L65" s="229">
        <f t="shared" si="26"/>
        <v>1034.481</v>
      </c>
      <c r="M65" s="405">
        <f t="shared" si="31"/>
        <v>-0.718670521739887</v>
      </c>
      <c r="N65" s="410">
        <v>5055.321</v>
      </c>
      <c r="O65" s="230">
        <v>1097.439</v>
      </c>
      <c r="P65" s="229"/>
      <c r="Q65" s="230"/>
      <c r="R65" s="229">
        <f t="shared" si="27"/>
        <v>6152.76</v>
      </c>
      <c r="S65" s="425">
        <f t="shared" si="28"/>
        <v>0.013086227615331803</v>
      </c>
      <c r="T65" s="233">
        <v>5936.5470000000005</v>
      </c>
      <c r="U65" s="230">
        <v>2227.8849999999998</v>
      </c>
      <c r="V65" s="229"/>
      <c r="W65" s="230"/>
      <c r="X65" s="229">
        <f t="shared" si="29"/>
        <v>8164.432000000001</v>
      </c>
      <c r="Y65" s="228">
        <f t="shared" si="30"/>
        <v>-0.24639460528301294</v>
      </c>
    </row>
    <row r="66" spans="1:25" s="220" customFormat="1" ht="19.5" customHeight="1">
      <c r="A66" s="235" t="s">
        <v>242</v>
      </c>
      <c r="B66" s="233">
        <v>58.98600000000001</v>
      </c>
      <c r="C66" s="230">
        <v>40.676</v>
      </c>
      <c r="D66" s="229">
        <v>1.46</v>
      </c>
      <c r="E66" s="230">
        <v>1.529</v>
      </c>
      <c r="F66" s="229">
        <f>SUM(B66:E66)</f>
        <v>102.651</v>
      </c>
      <c r="G66" s="232">
        <f>F66/$F$9</f>
        <v>0.0021029481960711206</v>
      </c>
      <c r="H66" s="233">
        <v>36.726</v>
      </c>
      <c r="I66" s="230">
        <v>22.231</v>
      </c>
      <c r="J66" s="229">
        <v>0</v>
      </c>
      <c r="K66" s="230">
        <v>0</v>
      </c>
      <c r="L66" s="229">
        <f>SUM(H66:K66)</f>
        <v>58.957</v>
      </c>
      <c r="M66" s="405">
        <f>IF(ISERROR(F66/L66-1),"         /0",(F66/L66-1))</f>
        <v>0.7411164068728056</v>
      </c>
      <c r="N66" s="410">
        <v>585.247</v>
      </c>
      <c r="O66" s="230">
        <v>333.21299999999997</v>
      </c>
      <c r="P66" s="229">
        <v>7.732</v>
      </c>
      <c r="Q66" s="230">
        <v>7.56</v>
      </c>
      <c r="R66" s="229">
        <f>SUM(N66:Q66)</f>
        <v>933.7519999999998</v>
      </c>
      <c r="S66" s="425">
        <f>R66/$R$9</f>
        <v>0.0019859853477579652</v>
      </c>
      <c r="T66" s="233">
        <v>467.056</v>
      </c>
      <c r="U66" s="230">
        <v>160.81</v>
      </c>
      <c r="V66" s="229">
        <v>0</v>
      </c>
      <c r="W66" s="230">
        <v>0</v>
      </c>
      <c r="X66" s="229">
        <f>SUM(T66:W66)</f>
        <v>627.866</v>
      </c>
      <c r="Y66" s="228">
        <f>IF(ISERROR(R66/X66-1),"         /0",IF(R66/X66&gt;5,"  *  ",(R66/X66-1)))</f>
        <v>0.48718357101674536</v>
      </c>
    </row>
    <row r="67" spans="1:25" s="220" customFormat="1" ht="19.5" customHeight="1">
      <c r="A67" s="235" t="s">
        <v>257</v>
      </c>
      <c r="B67" s="233">
        <v>0</v>
      </c>
      <c r="C67" s="230">
        <v>0</v>
      </c>
      <c r="D67" s="229">
        <v>0</v>
      </c>
      <c r="E67" s="230">
        <v>96.789</v>
      </c>
      <c r="F67" s="229">
        <f>SUM(B67:E67)</f>
        <v>96.789</v>
      </c>
      <c r="G67" s="232">
        <f>F67/$F$9</f>
        <v>0.0019828569906725478</v>
      </c>
      <c r="H67" s="233"/>
      <c r="I67" s="230"/>
      <c r="J67" s="229"/>
      <c r="K67" s="230"/>
      <c r="L67" s="229">
        <f>SUM(H67:K67)</f>
        <v>0</v>
      </c>
      <c r="M67" s="405" t="str">
        <f>IF(ISERROR(F67/L67-1),"         /0",(F67/L67-1))</f>
        <v>         /0</v>
      </c>
      <c r="N67" s="410"/>
      <c r="O67" s="230"/>
      <c r="P67" s="229"/>
      <c r="Q67" s="230">
        <v>481.841</v>
      </c>
      <c r="R67" s="229">
        <f>SUM(N67:Q67)</f>
        <v>481.841</v>
      </c>
      <c r="S67" s="425">
        <f>R67/$R$9</f>
        <v>0.0010248215435672919</v>
      </c>
      <c r="T67" s="233"/>
      <c r="U67" s="230"/>
      <c r="V67" s="229"/>
      <c r="W67" s="230">
        <v>303.93199999999996</v>
      </c>
      <c r="X67" s="229">
        <f>SUM(T67:W67)</f>
        <v>303.93199999999996</v>
      </c>
      <c r="Y67" s="228">
        <f>IF(ISERROR(R67/X67-1),"         /0",IF(R67/X67&gt;5,"  *  ",(R67/X67-1)))</f>
        <v>0.5853579090059622</v>
      </c>
    </row>
    <row r="68" spans="1:25" s="220" customFormat="1" ht="19.5" customHeight="1" thickBot="1">
      <c r="A68" s="235" t="s">
        <v>225</v>
      </c>
      <c r="B68" s="233">
        <v>55.384</v>
      </c>
      <c r="C68" s="230">
        <v>40.292</v>
      </c>
      <c r="D68" s="229">
        <v>0.188</v>
      </c>
      <c r="E68" s="230">
        <v>42.324000000000005</v>
      </c>
      <c r="F68" s="229">
        <f t="shared" si="24"/>
        <v>138.18800000000002</v>
      </c>
      <c r="G68" s="232">
        <f t="shared" si="25"/>
        <v>0.0028309729600167178</v>
      </c>
      <c r="H68" s="233">
        <v>279.588</v>
      </c>
      <c r="I68" s="230">
        <v>297.421</v>
      </c>
      <c r="J68" s="229">
        <v>0.401</v>
      </c>
      <c r="K68" s="230">
        <v>0.37000000000000005</v>
      </c>
      <c r="L68" s="229">
        <f t="shared" si="26"/>
        <v>577.78</v>
      </c>
      <c r="M68" s="405">
        <f t="shared" si="31"/>
        <v>-0.760829381425456</v>
      </c>
      <c r="N68" s="410">
        <v>973.3389999999999</v>
      </c>
      <c r="O68" s="230">
        <v>908.2789999999999</v>
      </c>
      <c r="P68" s="229">
        <v>4.676</v>
      </c>
      <c r="Q68" s="230">
        <v>205.42199999999997</v>
      </c>
      <c r="R68" s="229">
        <f t="shared" si="27"/>
        <v>2091.716</v>
      </c>
      <c r="S68" s="425">
        <f t="shared" si="28"/>
        <v>0.004448844369458808</v>
      </c>
      <c r="T68" s="233">
        <v>1966.8419999999996</v>
      </c>
      <c r="U68" s="230">
        <v>3408.077</v>
      </c>
      <c r="V68" s="229">
        <v>616.6410000000002</v>
      </c>
      <c r="W68" s="230">
        <v>165.743</v>
      </c>
      <c r="X68" s="229">
        <f t="shared" si="29"/>
        <v>6157.303000000001</v>
      </c>
      <c r="Y68" s="228">
        <f t="shared" si="30"/>
        <v>-0.6602869795428291</v>
      </c>
    </row>
    <row r="69" spans="1:25" s="236" customFormat="1" ht="19.5" customHeight="1">
      <c r="A69" s="243" t="s">
        <v>57</v>
      </c>
      <c r="B69" s="240">
        <f>SUM(B70:B72)</f>
        <v>534.302</v>
      </c>
      <c r="C69" s="239">
        <f>SUM(C70:C72)</f>
        <v>320.486</v>
      </c>
      <c r="D69" s="238">
        <f>SUM(D70:D72)</f>
        <v>7.095000000000001</v>
      </c>
      <c r="E69" s="239">
        <f>SUM(E70:E72)</f>
        <v>10.532</v>
      </c>
      <c r="F69" s="238">
        <f t="shared" si="24"/>
        <v>872.4150000000001</v>
      </c>
      <c r="G69" s="241">
        <f t="shared" si="25"/>
        <v>0.017872632029647905</v>
      </c>
      <c r="H69" s="240">
        <f>SUM(H70:H72)</f>
        <v>546.2819999999999</v>
      </c>
      <c r="I69" s="239">
        <f>SUM(I70:I72)</f>
        <v>310.96199999999993</v>
      </c>
      <c r="J69" s="238">
        <f>SUM(J70:J72)</f>
        <v>0</v>
      </c>
      <c r="K69" s="239">
        <f>SUM(K70:K72)</f>
        <v>0</v>
      </c>
      <c r="L69" s="238">
        <f t="shared" si="26"/>
        <v>857.2439999999999</v>
      </c>
      <c r="M69" s="404">
        <f t="shared" si="31"/>
        <v>0.01769741170541894</v>
      </c>
      <c r="N69" s="409">
        <f>SUM(N70:N72)</f>
        <v>4698.617</v>
      </c>
      <c r="O69" s="239">
        <f>SUM(O70:O72)</f>
        <v>2103.621</v>
      </c>
      <c r="P69" s="238">
        <f>SUM(P70:P72)</f>
        <v>279.46599999999995</v>
      </c>
      <c r="Q69" s="239">
        <f>SUM(Q70:Q72)</f>
        <v>29.47</v>
      </c>
      <c r="R69" s="238">
        <f t="shared" si="27"/>
        <v>7111.174000000001</v>
      </c>
      <c r="S69" s="424">
        <f t="shared" si="28"/>
        <v>0.01512466625973214</v>
      </c>
      <c r="T69" s="240">
        <f>SUM(T70:T72)</f>
        <v>5579.745</v>
      </c>
      <c r="U69" s="239">
        <f>SUM(U70:U72)</f>
        <v>1803.0740000000003</v>
      </c>
      <c r="V69" s="238">
        <f>SUM(V70:V72)</f>
        <v>290.635</v>
      </c>
      <c r="W69" s="239">
        <f>SUM(W70:W72)</f>
        <v>55.212999999999994</v>
      </c>
      <c r="X69" s="238">
        <f t="shared" si="29"/>
        <v>7728.667</v>
      </c>
      <c r="Y69" s="237">
        <f t="shared" si="30"/>
        <v>-0.07989644268539442</v>
      </c>
    </row>
    <row r="70" spans="1:25" ht="19.5" customHeight="1">
      <c r="A70" s="235" t="s">
        <v>227</v>
      </c>
      <c r="B70" s="233">
        <v>268.806</v>
      </c>
      <c r="C70" s="230">
        <v>220.681</v>
      </c>
      <c r="D70" s="229">
        <v>0</v>
      </c>
      <c r="E70" s="230">
        <v>0</v>
      </c>
      <c r="F70" s="229">
        <f t="shared" si="24"/>
        <v>489.48699999999997</v>
      </c>
      <c r="G70" s="232">
        <f t="shared" si="25"/>
        <v>0.010027820514659036</v>
      </c>
      <c r="H70" s="233">
        <v>407.13</v>
      </c>
      <c r="I70" s="230">
        <v>233.69999999999996</v>
      </c>
      <c r="J70" s="229"/>
      <c r="K70" s="230"/>
      <c r="L70" s="229">
        <f t="shared" si="26"/>
        <v>640.8299999999999</v>
      </c>
      <c r="M70" s="405">
        <f t="shared" si="31"/>
        <v>-0.23616715821668766</v>
      </c>
      <c r="N70" s="410">
        <v>2826.397</v>
      </c>
      <c r="O70" s="230">
        <v>1344.8360000000002</v>
      </c>
      <c r="P70" s="229"/>
      <c r="Q70" s="230"/>
      <c r="R70" s="229">
        <f t="shared" si="27"/>
        <v>4171.233</v>
      </c>
      <c r="S70" s="425">
        <f t="shared" si="28"/>
        <v>0.008871742839731002</v>
      </c>
      <c r="T70" s="233">
        <v>3108.683</v>
      </c>
      <c r="U70" s="230">
        <v>1156.9120000000003</v>
      </c>
      <c r="V70" s="229"/>
      <c r="W70" s="230"/>
      <c r="X70" s="229">
        <f t="shared" si="29"/>
        <v>4265.595</v>
      </c>
      <c r="Y70" s="228">
        <f t="shared" si="30"/>
        <v>-0.02212165008633027</v>
      </c>
    </row>
    <row r="71" spans="1:25" ht="19.5" customHeight="1">
      <c r="A71" s="235" t="s">
        <v>226</v>
      </c>
      <c r="B71" s="233">
        <v>223.88</v>
      </c>
      <c r="C71" s="230">
        <v>92.82</v>
      </c>
      <c r="D71" s="229">
        <v>0</v>
      </c>
      <c r="E71" s="230">
        <v>0</v>
      </c>
      <c r="F71" s="229">
        <f>SUM(B71:E71)</f>
        <v>316.7</v>
      </c>
      <c r="G71" s="232">
        <f>F71/$F$9</f>
        <v>0.00648803902247152</v>
      </c>
      <c r="H71" s="233">
        <v>23.955</v>
      </c>
      <c r="I71" s="230">
        <v>22.119</v>
      </c>
      <c r="J71" s="229"/>
      <c r="K71" s="230"/>
      <c r="L71" s="229">
        <f>SUM(H71:K71)</f>
        <v>46.074</v>
      </c>
      <c r="M71" s="405">
        <f>IF(ISERROR(F71/L71-1),"         /0",(F71/L71-1))</f>
        <v>5.873724877371186</v>
      </c>
      <c r="N71" s="410">
        <v>1145.256</v>
      </c>
      <c r="O71" s="230">
        <v>576.858</v>
      </c>
      <c r="P71" s="229"/>
      <c r="Q71" s="230"/>
      <c r="R71" s="229">
        <f>SUM(N71:Q71)</f>
        <v>1722.114</v>
      </c>
      <c r="S71" s="425">
        <f>R71/$R$9</f>
        <v>0.003662742538884909</v>
      </c>
      <c r="T71" s="233">
        <v>587.8</v>
      </c>
      <c r="U71" s="230">
        <v>313.72300000000007</v>
      </c>
      <c r="V71" s="229"/>
      <c r="W71" s="230"/>
      <c r="X71" s="229">
        <f>SUM(T71:W71)</f>
        <v>901.523</v>
      </c>
      <c r="Y71" s="228">
        <f>IF(ISERROR(R71/X71-1),"         /0",IF(R71/X71&gt;5,"  *  ",(R71/X71-1)))</f>
        <v>0.9102274706247095</v>
      </c>
    </row>
    <row r="72" spans="1:25" ht="19.5" customHeight="1" thickBot="1">
      <c r="A72" s="235" t="s">
        <v>225</v>
      </c>
      <c r="B72" s="233">
        <v>41.616</v>
      </c>
      <c r="C72" s="230">
        <v>6.985</v>
      </c>
      <c r="D72" s="229">
        <v>7.095000000000001</v>
      </c>
      <c r="E72" s="230">
        <v>10.532</v>
      </c>
      <c r="F72" s="229">
        <f>SUM(B72:E72)</f>
        <v>66.228</v>
      </c>
      <c r="G72" s="232">
        <f>F72/$F$9</f>
        <v>0.0013567724925173468</v>
      </c>
      <c r="H72" s="233">
        <v>115.197</v>
      </c>
      <c r="I72" s="230">
        <v>55.142999999999994</v>
      </c>
      <c r="J72" s="229">
        <v>0</v>
      </c>
      <c r="K72" s="230">
        <v>0</v>
      </c>
      <c r="L72" s="229">
        <f>SUM(H72:K72)</f>
        <v>170.34</v>
      </c>
      <c r="M72" s="405">
        <f>IF(ISERROR(F72/L72-1),"         /0",(F72/L72-1))</f>
        <v>-0.6112011271574498</v>
      </c>
      <c r="N72" s="410">
        <v>726.9639999999999</v>
      </c>
      <c r="O72" s="230">
        <v>181.927</v>
      </c>
      <c r="P72" s="229">
        <v>279.46599999999995</v>
      </c>
      <c r="Q72" s="230">
        <v>29.47</v>
      </c>
      <c r="R72" s="229">
        <f>SUM(N72:Q72)</f>
        <v>1217.827</v>
      </c>
      <c r="S72" s="425">
        <f>R72/$R$9</f>
        <v>0.002590180881116228</v>
      </c>
      <c r="T72" s="233">
        <v>1883.262</v>
      </c>
      <c r="U72" s="230">
        <v>332.439</v>
      </c>
      <c r="V72" s="229">
        <v>290.635</v>
      </c>
      <c r="W72" s="230">
        <v>55.212999999999994</v>
      </c>
      <c r="X72" s="229">
        <f>SUM(T72:W72)</f>
        <v>2561.5490000000004</v>
      </c>
      <c r="Y72" s="228">
        <f>IF(ISERROR(R72/X72-1),"         /0",IF(R72/X72&gt;5,"  *  ",(R72/X72-1)))</f>
        <v>-0.5245739979988672</v>
      </c>
    </row>
    <row r="73" spans="1:25" s="330" customFormat="1" ht="19.5" customHeight="1" thickBot="1">
      <c r="A73" s="336" t="s">
        <v>56</v>
      </c>
      <c r="B73" s="334">
        <v>60.488</v>
      </c>
      <c r="C73" s="333">
        <v>0</v>
      </c>
      <c r="D73" s="332">
        <v>0.6</v>
      </c>
      <c r="E73" s="333">
        <v>0.6</v>
      </c>
      <c r="F73" s="332">
        <f>SUM(B73:E73)</f>
        <v>61.688</v>
      </c>
      <c r="G73" s="335">
        <f>F73/$F$9</f>
        <v>0.0012637642918163028</v>
      </c>
      <c r="H73" s="334">
        <v>72.145</v>
      </c>
      <c r="I73" s="333">
        <v>11.162</v>
      </c>
      <c r="J73" s="332"/>
      <c r="K73" s="333"/>
      <c r="L73" s="332">
        <f t="shared" si="26"/>
        <v>83.307</v>
      </c>
      <c r="M73" s="407">
        <f t="shared" si="31"/>
        <v>-0.25951000516163103</v>
      </c>
      <c r="N73" s="412">
        <v>741.2800000000001</v>
      </c>
      <c r="O73" s="333">
        <v>0.972</v>
      </c>
      <c r="P73" s="332">
        <v>2.597</v>
      </c>
      <c r="Q73" s="333">
        <v>4.6690000000000005</v>
      </c>
      <c r="R73" s="332">
        <f>SUM(N73:Q73)</f>
        <v>749.518</v>
      </c>
      <c r="S73" s="427">
        <f>R73/$R$9</f>
        <v>0.0015941403776172421</v>
      </c>
      <c r="T73" s="334">
        <v>549.7189999999999</v>
      </c>
      <c r="U73" s="333">
        <v>32.07000000000001</v>
      </c>
      <c r="V73" s="332">
        <v>0.545</v>
      </c>
      <c r="W73" s="333">
        <v>0.16999999999999998</v>
      </c>
      <c r="X73" s="332">
        <f>SUM(T73:W73)</f>
        <v>582.5039999999999</v>
      </c>
      <c r="Y73" s="331">
        <f>IF(ISERROR(R73/X73-1),"         /0",IF(R73/X73&gt;5,"  *  ",(R73/X73-1)))</f>
        <v>0.2867173444302531</v>
      </c>
    </row>
    <row r="74" ht="15" thickTop="1">
      <c r="A74" s="121" t="s">
        <v>43</v>
      </c>
    </row>
    <row r="75" ht="14.25">
      <c r="A75" s="121" t="s">
        <v>55</v>
      </c>
    </row>
    <row r="76" ht="14.25">
      <c r="A76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4:Y65536 M74:M65536 Y3 M3">
    <cfRule type="cellIs" priority="4" dxfId="93" operator="lessThan" stopIfTrue="1">
      <formula>0</formula>
    </cfRule>
  </conditionalFormatting>
  <conditionalFormatting sqref="Y9:Y73 M9:M73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75" zoomScaleNormal="75" zoomScalePageLayoutView="0" workbookViewId="0" topLeftCell="A1">
      <selection activeCell="A34" sqref="A34:IV34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" thickBot="1">
      <c r="Y1" s="675" t="s">
        <v>28</v>
      </c>
      <c r="Z1" s="676"/>
    </row>
    <row r="2" ht="9.75" customHeight="1" thickBot="1"/>
    <row r="3" spans="1:26" ht="24.75" customHeight="1" thickTop="1">
      <c r="A3" s="585" t="s">
        <v>120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7"/>
    </row>
    <row r="4" spans="1:26" ht="21" customHeight="1" thickBot="1">
      <c r="A4" s="599" t="s">
        <v>45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1"/>
    </row>
    <row r="5" spans="1:26" s="174" customFormat="1" ht="19.5" customHeight="1" thickBot="1" thickTop="1">
      <c r="A5" s="671" t="s">
        <v>121</v>
      </c>
      <c r="B5" s="671" t="s">
        <v>122</v>
      </c>
      <c r="C5" s="603" t="s">
        <v>36</v>
      </c>
      <c r="D5" s="604"/>
      <c r="E5" s="604"/>
      <c r="F5" s="604"/>
      <c r="G5" s="604"/>
      <c r="H5" s="604"/>
      <c r="I5" s="604"/>
      <c r="J5" s="604"/>
      <c r="K5" s="605"/>
      <c r="L5" s="605"/>
      <c r="M5" s="605"/>
      <c r="N5" s="606"/>
      <c r="O5" s="607" t="s">
        <v>35</v>
      </c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6"/>
    </row>
    <row r="6" spans="1:26" s="173" customFormat="1" ht="26.25" customHeight="1" thickBot="1">
      <c r="A6" s="672"/>
      <c r="B6" s="672"/>
      <c r="C6" s="677" t="s">
        <v>207</v>
      </c>
      <c r="D6" s="678"/>
      <c r="E6" s="678"/>
      <c r="F6" s="678"/>
      <c r="G6" s="679"/>
      <c r="H6" s="592" t="s">
        <v>34</v>
      </c>
      <c r="I6" s="677" t="s">
        <v>208</v>
      </c>
      <c r="J6" s="678"/>
      <c r="K6" s="678"/>
      <c r="L6" s="678"/>
      <c r="M6" s="679"/>
      <c r="N6" s="592" t="s">
        <v>33</v>
      </c>
      <c r="O6" s="680" t="s">
        <v>209</v>
      </c>
      <c r="P6" s="678"/>
      <c r="Q6" s="678"/>
      <c r="R6" s="678"/>
      <c r="S6" s="679"/>
      <c r="T6" s="592" t="s">
        <v>34</v>
      </c>
      <c r="U6" s="680" t="s">
        <v>210</v>
      </c>
      <c r="V6" s="678"/>
      <c r="W6" s="678"/>
      <c r="X6" s="678"/>
      <c r="Y6" s="679"/>
      <c r="Z6" s="592" t="s">
        <v>33</v>
      </c>
    </row>
    <row r="7" spans="1:26" s="168" customFormat="1" ht="26.25" customHeight="1">
      <c r="A7" s="673"/>
      <c r="B7" s="673"/>
      <c r="C7" s="575" t="s">
        <v>22</v>
      </c>
      <c r="D7" s="576"/>
      <c r="E7" s="577" t="s">
        <v>21</v>
      </c>
      <c r="F7" s="578"/>
      <c r="G7" s="579" t="s">
        <v>17</v>
      </c>
      <c r="H7" s="593"/>
      <c r="I7" s="575" t="s">
        <v>22</v>
      </c>
      <c r="J7" s="576"/>
      <c r="K7" s="577" t="s">
        <v>21</v>
      </c>
      <c r="L7" s="578"/>
      <c r="M7" s="579" t="s">
        <v>17</v>
      </c>
      <c r="N7" s="593"/>
      <c r="O7" s="576" t="s">
        <v>22</v>
      </c>
      <c r="P7" s="576"/>
      <c r="Q7" s="581" t="s">
        <v>21</v>
      </c>
      <c r="R7" s="576"/>
      <c r="S7" s="579" t="s">
        <v>17</v>
      </c>
      <c r="T7" s="593"/>
      <c r="U7" s="582" t="s">
        <v>22</v>
      </c>
      <c r="V7" s="578"/>
      <c r="W7" s="577" t="s">
        <v>21</v>
      </c>
      <c r="X7" s="598"/>
      <c r="Y7" s="579" t="s">
        <v>17</v>
      </c>
      <c r="Z7" s="593"/>
    </row>
    <row r="8" spans="1:26" s="168" customFormat="1" ht="15.75" thickBot="1">
      <c r="A8" s="674"/>
      <c r="B8" s="674"/>
      <c r="C8" s="171" t="s">
        <v>19</v>
      </c>
      <c r="D8" s="169" t="s">
        <v>18</v>
      </c>
      <c r="E8" s="170" t="s">
        <v>19</v>
      </c>
      <c r="F8" s="169" t="s">
        <v>18</v>
      </c>
      <c r="G8" s="580"/>
      <c r="H8" s="594"/>
      <c r="I8" s="171" t="s">
        <v>19</v>
      </c>
      <c r="J8" s="169" t="s">
        <v>18</v>
      </c>
      <c r="K8" s="170" t="s">
        <v>19</v>
      </c>
      <c r="L8" s="169" t="s">
        <v>18</v>
      </c>
      <c r="M8" s="580"/>
      <c r="N8" s="594"/>
      <c r="O8" s="172" t="s">
        <v>19</v>
      </c>
      <c r="P8" s="169" t="s">
        <v>18</v>
      </c>
      <c r="Q8" s="170" t="s">
        <v>19</v>
      </c>
      <c r="R8" s="169" t="s">
        <v>18</v>
      </c>
      <c r="S8" s="580"/>
      <c r="T8" s="594"/>
      <c r="U8" s="171" t="s">
        <v>19</v>
      </c>
      <c r="V8" s="169" t="s">
        <v>18</v>
      </c>
      <c r="W8" s="170" t="s">
        <v>19</v>
      </c>
      <c r="X8" s="169" t="s">
        <v>18</v>
      </c>
      <c r="Y8" s="580"/>
      <c r="Z8" s="594"/>
    </row>
    <row r="9" spans="1:26" s="157" customFormat="1" ht="18" customHeight="1" thickBot="1" thickTop="1">
      <c r="A9" s="167" t="s">
        <v>24</v>
      </c>
      <c r="B9" s="372"/>
      <c r="C9" s="166">
        <f>SUM(C10:C59)</f>
        <v>1482429</v>
      </c>
      <c r="D9" s="160">
        <f>SUM(D10:D59)</f>
        <v>1482429</v>
      </c>
      <c r="E9" s="161">
        <f>SUM(E10:E59)</f>
        <v>70634</v>
      </c>
      <c r="F9" s="160">
        <f>SUM(F10:F59)</f>
        <v>70634</v>
      </c>
      <c r="G9" s="159">
        <f>SUM(C9:F9)</f>
        <v>3106126</v>
      </c>
      <c r="H9" s="163">
        <f aca="true" t="shared" si="0" ref="H9:H18">G9/$G$9</f>
        <v>1</v>
      </c>
      <c r="I9" s="162">
        <f>SUM(I10:I59)</f>
        <v>1186817</v>
      </c>
      <c r="J9" s="160">
        <f>SUM(J10:J59)</f>
        <v>1186817</v>
      </c>
      <c r="K9" s="161">
        <f>SUM(K10:K59)</f>
        <v>66005</v>
      </c>
      <c r="L9" s="160">
        <f>SUM(L10:L59)</f>
        <v>66005</v>
      </c>
      <c r="M9" s="159">
        <f aca="true" t="shared" si="1" ref="M9:M18">SUM(I9:L9)</f>
        <v>2505644</v>
      </c>
      <c r="N9" s="165">
        <f aca="true" t="shared" si="2" ref="N9:N18">IF(ISERROR(G9/M9-1),"         /0",(G9/M9-1))</f>
        <v>0.2396517621816987</v>
      </c>
      <c r="O9" s="164">
        <f>SUM(O10:O59)</f>
        <v>13053493</v>
      </c>
      <c r="P9" s="160">
        <f>SUM(P10:P59)</f>
        <v>13053493</v>
      </c>
      <c r="Q9" s="161">
        <f>SUM(Q10:Q59)</f>
        <v>690400</v>
      </c>
      <c r="R9" s="160">
        <f>SUM(R10:R59)</f>
        <v>690400</v>
      </c>
      <c r="S9" s="159">
        <f aca="true" t="shared" si="3" ref="S9:S18">SUM(O9:R9)</f>
        <v>27487786</v>
      </c>
      <c r="T9" s="163">
        <f aca="true" t="shared" si="4" ref="T9:T18">S9/$S$9</f>
        <v>1</v>
      </c>
      <c r="U9" s="162">
        <f>SUM(U10:U59)</f>
        <v>11232667</v>
      </c>
      <c r="V9" s="160">
        <f>SUM(V10:V59)</f>
        <v>11232667</v>
      </c>
      <c r="W9" s="161">
        <f>SUM(W10:W59)</f>
        <v>675338</v>
      </c>
      <c r="X9" s="160">
        <f>SUM(X10:X59)</f>
        <v>675338</v>
      </c>
      <c r="Y9" s="159">
        <f aca="true" t="shared" si="5" ref="Y9:Y18">SUM(U9:X9)</f>
        <v>23816010</v>
      </c>
      <c r="Z9" s="158">
        <f>IF(ISERROR(S9/Y9-1),"         /0",(S9/Y9-1))</f>
        <v>0.15417259230240488</v>
      </c>
    </row>
    <row r="10" spans="1:26" ht="21" customHeight="1" thickTop="1">
      <c r="A10" s="156" t="s">
        <v>149</v>
      </c>
      <c r="B10" s="373" t="s">
        <v>161</v>
      </c>
      <c r="C10" s="154">
        <v>538309</v>
      </c>
      <c r="D10" s="150">
        <v>540510</v>
      </c>
      <c r="E10" s="151">
        <v>17766</v>
      </c>
      <c r="F10" s="150">
        <v>15998</v>
      </c>
      <c r="G10" s="149">
        <f aca="true" t="shared" si="6" ref="G10:G30">SUM(C10:F10)</f>
        <v>1112583</v>
      </c>
      <c r="H10" s="153">
        <f t="shared" si="0"/>
        <v>0.3581899124504286</v>
      </c>
      <c r="I10" s="152">
        <v>461472</v>
      </c>
      <c r="J10" s="150">
        <v>464467</v>
      </c>
      <c r="K10" s="151">
        <v>13343</v>
      </c>
      <c r="L10" s="150">
        <v>12917</v>
      </c>
      <c r="M10" s="149">
        <f t="shared" si="1"/>
        <v>952199</v>
      </c>
      <c r="N10" s="155">
        <f t="shared" si="2"/>
        <v>0.16843537957926857</v>
      </c>
      <c r="O10" s="154">
        <v>4824953</v>
      </c>
      <c r="P10" s="150">
        <v>4967943</v>
      </c>
      <c r="Q10" s="151">
        <v>160377</v>
      </c>
      <c r="R10" s="150">
        <v>143603</v>
      </c>
      <c r="S10" s="149">
        <f t="shared" si="3"/>
        <v>10096876</v>
      </c>
      <c r="T10" s="153">
        <f t="shared" si="4"/>
        <v>0.36732227179009613</v>
      </c>
      <c r="U10" s="152">
        <v>4286593</v>
      </c>
      <c r="V10" s="150">
        <v>4434512</v>
      </c>
      <c r="W10" s="151">
        <v>145276</v>
      </c>
      <c r="X10" s="150">
        <v>140197</v>
      </c>
      <c r="Y10" s="149">
        <f t="shared" si="5"/>
        <v>9006578</v>
      </c>
      <c r="Z10" s="148">
        <f aca="true" t="shared" si="7" ref="Z10:Z18">IF(ISERROR(S10/Y10-1),"         /0",IF(S10/Y10&gt;5,"  *  ",(S10/Y10-1)))</f>
        <v>0.12105574392405205</v>
      </c>
    </row>
    <row r="11" spans="1:26" ht="21" customHeight="1">
      <c r="A11" s="147" t="s">
        <v>150</v>
      </c>
      <c r="B11" s="374" t="s">
        <v>162</v>
      </c>
      <c r="C11" s="145">
        <v>191613</v>
      </c>
      <c r="D11" s="141">
        <v>190888</v>
      </c>
      <c r="E11" s="142">
        <v>2676</v>
      </c>
      <c r="F11" s="141">
        <v>3081</v>
      </c>
      <c r="G11" s="140">
        <f t="shared" si="6"/>
        <v>388258</v>
      </c>
      <c r="H11" s="144">
        <f t="shared" si="0"/>
        <v>0.12499750493057912</v>
      </c>
      <c r="I11" s="143">
        <v>109784</v>
      </c>
      <c r="J11" s="141">
        <v>111437</v>
      </c>
      <c r="K11" s="142">
        <v>2856</v>
      </c>
      <c r="L11" s="141">
        <v>3074</v>
      </c>
      <c r="M11" s="140">
        <f t="shared" si="1"/>
        <v>227151</v>
      </c>
      <c r="N11" s="146">
        <f t="shared" si="2"/>
        <v>0.7092506746613487</v>
      </c>
      <c r="O11" s="145">
        <v>1445757</v>
      </c>
      <c r="P11" s="141">
        <v>1434799</v>
      </c>
      <c r="Q11" s="142">
        <v>38595</v>
      </c>
      <c r="R11" s="141">
        <v>41304</v>
      </c>
      <c r="S11" s="140">
        <f t="shared" si="3"/>
        <v>2960455</v>
      </c>
      <c r="T11" s="144">
        <f t="shared" si="4"/>
        <v>0.10770074388675756</v>
      </c>
      <c r="U11" s="143">
        <v>1068121</v>
      </c>
      <c r="V11" s="141">
        <v>1067519</v>
      </c>
      <c r="W11" s="142">
        <v>31714</v>
      </c>
      <c r="X11" s="141">
        <v>33272</v>
      </c>
      <c r="Y11" s="140">
        <f t="shared" si="5"/>
        <v>2200626</v>
      </c>
      <c r="Z11" s="139">
        <f t="shared" si="7"/>
        <v>0.34527857073396384</v>
      </c>
    </row>
    <row r="12" spans="1:26" ht="21" customHeight="1">
      <c r="A12" s="147" t="s">
        <v>151</v>
      </c>
      <c r="B12" s="374" t="s">
        <v>163</v>
      </c>
      <c r="C12" s="145">
        <v>132453</v>
      </c>
      <c r="D12" s="141">
        <v>133580</v>
      </c>
      <c r="E12" s="142">
        <v>2407</v>
      </c>
      <c r="F12" s="141">
        <v>2426</v>
      </c>
      <c r="G12" s="140">
        <f t="shared" si="6"/>
        <v>270866</v>
      </c>
      <c r="H12" s="144">
        <f t="shared" si="0"/>
        <v>0.08720380306529742</v>
      </c>
      <c r="I12" s="143">
        <v>97025</v>
      </c>
      <c r="J12" s="141">
        <v>96762</v>
      </c>
      <c r="K12" s="142">
        <v>2780</v>
      </c>
      <c r="L12" s="141">
        <v>2850</v>
      </c>
      <c r="M12" s="140">
        <f t="shared" si="1"/>
        <v>199417</v>
      </c>
      <c r="N12" s="146">
        <f t="shared" si="2"/>
        <v>0.35828941364076283</v>
      </c>
      <c r="O12" s="145">
        <v>1130079</v>
      </c>
      <c r="P12" s="141">
        <v>1109302</v>
      </c>
      <c r="Q12" s="142">
        <v>31606</v>
      </c>
      <c r="R12" s="141">
        <v>32342</v>
      </c>
      <c r="S12" s="140">
        <f t="shared" si="3"/>
        <v>2303329</v>
      </c>
      <c r="T12" s="144">
        <f t="shared" si="4"/>
        <v>0.08379463518815229</v>
      </c>
      <c r="U12" s="143">
        <v>979452</v>
      </c>
      <c r="V12" s="141">
        <v>958792</v>
      </c>
      <c r="W12" s="142">
        <v>26457</v>
      </c>
      <c r="X12" s="141">
        <v>30969</v>
      </c>
      <c r="Y12" s="140">
        <f t="shared" si="5"/>
        <v>1995670</v>
      </c>
      <c r="Z12" s="139">
        <f t="shared" si="7"/>
        <v>0.15416326346540266</v>
      </c>
    </row>
    <row r="13" spans="1:26" ht="21" customHeight="1">
      <c r="A13" s="147" t="s">
        <v>152</v>
      </c>
      <c r="B13" s="374" t="s">
        <v>404</v>
      </c>
      <c r="C13" s="145">
        <v>117915</v>
      </c>
      <c r="D13" s="141">
        <v>118122</v>
      </c>
      <c r="E13" s="142">
        <v>566</v>
      </c>
      <c r="F13" s="141">
        <v>506</v>
      </c>
      <c r="G13" s="140">
        <f t="shared" si="6"/>
        <v>237109</v>
      </c>
      <c r="H13" s="144">
        <f t="shared" si="0"/>
        <v>0.07633592455682738</v>
      </c>
      <c r="I13" s="143">
        <v>77057</v>
      </c>
      <c r="J13" s="141">
        <v>74046</v>
      </c>
      <c r="K13" s="142">
        <v>662</v>
      </c>
      <c r="L13" s="141">
        <v>547</v>
      </c>
      <c r="M13" s="140">
        <f t="shared" si="1"/>
        <v>152312</v>
      </c>
      <c r="N13" s="146">
        <f t="shared" si="2"/>
        <v>0.5567322338358107</v>
      </c>
      <c r="O13" s="145">
        <v>969734</v>
      </c>
      <c r="P13" s="141">
        <v>955093</v>
      </c>
      <c r="Q13" s="142">
        <v>10593</v>
      </c>
      <c r="R13" s="141">
        <v>9179</v>
      </c>
      <c r="S13" s="140">
        <f t="shared" si="3"/>
        <v>1944599</v>
      </c>
      <c r="T13" s="144">
        <f t="shared" si="4"/>
        <v>0.0707441115846871</v>
      </c>
      <c r="U13" s="143">
        <v>731787</v>
      </c>
      <c r="V13" s="141">
        <v>705519</v>
      </c>
      <c r="W13" s="142">
        <v>7758</v>
      </c>
      <c r="X13" s="141">
        <v>7396</v>
      </c>
      <c r="Y13" s="140">
        <f t="shared" si="5"/>
        <v>1452460</v>
      </c>
      <c r="Z13" s="139">
        <f t="shared" si="7"/>
        <v>0.3388313619652177</v>
      </c>
    </row>
    <row r="14" spans="1:26" ht="21" customHeight="1">
      <c r="A14" s="147" t="s">
        <v>153</v>
      </c>
      <c r="B14" s="374" t="s">
        <v>164</v>
      </c>
      <c r="C14" s="145">
        <v>73824</v>
      </c>
      <c r="D14" s="141">
        <v>73568</v>
      </c>
      <c r="E14" s="142">
        <v>829</v>
      </c>
      <c r="F14" s="141">
        <v>890</v>
      </c>
      <c r="G14" s="140">
        <f t="shared" si="6"/>
        <v>149111</v>
      </c>
      <c r="H14" s="144">
        <f t="shared" si="0"/>
        <v>0.048005457602170676</v>
      </c>
      <c r="I14" s="143">
        <v>60646</v>
      </c>
      <c r="J14" s="141">
        <v>58531</v>
      </c>
      <c r="K14" s="142">
        <v>1138</v>
      </c>
      <c r="L14" s="141">
        <v>1061</v>
      </c>
      <c r="M14" s="140">
        <f t="shared" si="1"/>
        <v>121376</v>
      </c>
      <c r="N14" s="146">
        <f t="shared" si="2"/>
        <v>0.2285048114948589</v>
      </c>
      <c r="O14" s="145">
        <v>682658</v>
      </c>
      <c r="P14" s="141">
        <v>665682</v>
      </c>
      <c r="Q14" s="142">
        <v>9056</v>
      </c>
      <c r="R14" s="141">
        <v>9808</v>
      </c>
      <c r="S14" s="140">
        <f t="shared" si="3"/>
        <v>1367204</v>
      </c>
      <c r="T14" s="144">
        <f t="shared" si="4"/>
        <v>0.049738600264131856</v>
      </c>
      <c r="U14" s="143">
        <v>558267</v>
      </c>
      <c r="V14" s="141">
        <v>537900</v>
      </c>
      <c r="W14" s="142">
        <v>23734</v>
      </c>
      <c r="X14" s="141">
        <v>21922</v>
      </c>
      <c r="Y14" s="140">
        <f t="shared" si="5"/>
        <v>1141823</v>
      </c>
      <c r="Z14" s="139">
        <f t="shared" si="7"/>
        <v>0.19738698554854817</v>
      </c>
    </row>
    <row r="15" spans="1:26" ht="21" customHeight="1">
      <c r="A15" s="147" t="s">
        <v>154</v>
      </c>
      <c r="B15" s="374" t="s">
        <v>405</v>
      </c>
      <c r="C15" s="145">
        <v>57421</v>
      </c>
      <c r="D15" s="141">
        <v>58099</v>
      </c>
      <c r="E15" s="142">
        <v>1533</v>
      </c>
      <c r="F15" s="141">
        <v>1979</v>
      </c>
      <c r="G15" s="140">
        <f t="shared" si="6"/>
        <v>119032</v>
      </c>
      <c r="H15" s="144">
        <f t="shared" si="0"/>
        <v>0.03832169074918403</v>
      </c>
      <c r="I15" s="143">
        <v>49332</v>
      </c>
      <c r="J15" s="141">
        <v>48851</v>
      </c>
      <c r="K15" s="142">
        <v>1555</v>
      </c>
      <c r="L15" s="141">
        <v>1785</v>
      </c>
      <c r="M15" s="140">
        <f t="shared" si="1"/>
        <v>101523</v>
      </c>
      <c r="N15" s="146">
        <f t="shared" si="2"/>
        <v>0.17246338268175676</v>
      </c>
      <c r="O15" s="145">
        <v>516944</v>
      </c>
      <c r="P15" s="141">
        <v>510823</v>
      </c>
      <c r="Q15" s="142">
        <v>15703</v>
      </c>
      <c r="R15" s="141">
        <v>16320</v>
      </c>
      <c r="S15" s="140">
        <f t="shared" si="3"/>
        <v>1059790</v>
      </c>
      <c r="T15" s="144">
        <f t="shared" si="4"/>
        <v>0.03855494218413953</v>
      </c>
      <c r="U15" s="143">
        <v>461342</v>
      </c>
      <c r="V15" s="141">
        <v>449394</v>
      </c>
      <c r="W15" s="142">
        <v>19525</v>
      </c>
      <c r="X15" s="141">
        <v>20411</v>
      </c>
      <c r="Y15" s="140">
        <f t="shared" si="5"/>
        <v>950672</v>
      </c>
      <c r="Z15" s="139">
        <f t="shared" si="7"/>
        <v>0.114779860982547</v>
      </c>
    </row>
    <row r="16" spans="1:26" ht="21" customHeight="1">
      <c r="A16" s="147" t="s">
        <v>155</v>
      </c>
      <c r="B16" s="374" t="s">
        <v>406</v>
      </c>
      <c r="C16" s="145">
        <v>39629</v>
      </c>
      <c r="D16" s="141">
        <v>39081</v>
      </c>
      <c r="E16" s="142">
        <v>14147</v>
      </c>
      <c r="F16" s="141">
        <v>12533</v>
      </c>
      <c r="G16" s="140">
        <f>SUM(C16:F16)</f>
        <v>105390</v>
      </c>
      <c r="H16" s="144">
        <f>G16/$G$9</f>
        <v>0.0339297246795526</v>
      </c>
      <c r="I16" s="143">
        <v>30886</v>
      </c>
      <c r="J16" s="141">
        <v>30988</v>
      </c>
      <c r="K16" s="142">
        <v>12012</v>
      </c>
      <c r="L16" s="141">
        <v>11258</v>
      </c>
      <c r="M16" s="140">
        <f>SUM(I16:L16)</f>
        <v>85144</v>
      </c>
      <c r="N16" s="146">
        <f>IF(ISERROR(G16/M16-1),"         /0",(G16/M16-1))</f>
        <v>0.23778539885370664</v>
      </c>
      <c r="O16" s="145">
        <v>342877</v>
      </c>
      <c r="P16" s="141">
        <v>341619</v>
      </c>
      <c r="Q16" s="142">
        <v>135852</v>
      </c>
      <c r="R16" s="141">
        <v>131841</v>
      </c>
      <c r="S16" s="140">
        <f>SUM(O16:R16)</f>
        <v>952189</v>
      </c>
      <c r="T16" s="144">
        <f>S16/$S$9</f>
        <v>0.03464043993939708</v>
      </c>
      <c r="U16" s="143">
        <v>292201</v>
      </c>
      <c r="V16" s="141">
        <v>290895</v>
      </c>
      <c r="W16" s="142">
        <v>111222</v>
      </c>
      <c r="X16" s="141">
        <v>102900</v>
      </c>
      <c r="Y16" s="140">
        <f>SUM(U16:X16)</f>
        <v>797218</v>
      </c>
      <c r="Z16" s="139">
        <f>IF(ISERROR(S16/Y16-1),"         /0",IF(S16/Y16&gt;5,"  *  ",(S16/Y16-1)))</f>
        <v>0.19438974032196965</v>
      </c>
    </row>
    <row r="17" spans="1:26" ht="21" customHeight="1">
      <c r="A17" s="147" t="s">
        <v>166</v>
      </c>
      <c r="B17" s="374" t="s">
        <v>407</v>
      </c>
      <c r="C17" s="145">
        <v>41955</v>
      </c>
      <c r="D17" s="141">
        <v>41382</v>
      </c>
      <c r="E17" s="142">
        <v>114</v>
      </c>
      <c r="F17" s="141">
        <v>111</v>
      </c>
      <c r="G17" s="140">
        <f>SUM(C17:F17)</f>
        <v>83562</v>
      </c>
      <c r="H17" s="144">
        <f>G17/$G$9</f>
        <v>0.02690232141258919</v>
      </c>
      <c r="I17" s="143">
        <v>36660</v>
      </c>
      <c r="J17" s="141">
        <v>35735</v>
      </c>
      <c r="K17" s="142">
        <v>432</v>
      </c>
      <c r="L17" s="141">
        <v>223</v>
      </c>
      <c r="M17" s="140">
        <f>SUM(I17:L17)</f>
        <v>73050</v>
      </c>
      <c r="N17" s="146">
        <f>IF(ISERROR(G17/M17-1),"         /0",(G17/M17-1))</f>
        <v>0.14390143737166317</v>
      </c>
      <c r="O17" s="145">
        <v>400739</v>
      </c>
      <c r="P17" s="141">
        <v>389771</v>
      </c>
      <c r="Q17" s="142">
        <v>4124</v>
      </c>
      <c r="R17" s="141">
        <v>3802</v>
      </c>
      <c r="S17" s="140">
        <f>SUM(O17:R17)</f>
        <v>798436</v>
      </c>
      <c r="T17" s="144">
        <f>S17/$S$9</f>
        <v>0.02904693742886386</v>
      </c>
      <c r="U17" s="143">
        <v>342450</v>
      </c>
      <c r="V17" s="141">
        <v>332016</v>
      </c>
      <c r="W17" s="142">
        <v>10601</v>
      </c>
      <c r="X17" s="141">
        <v>8680</v>
      </c>
      <c r="Y17" s="140">
        <f>SUM(U17:X17)</f>
        <v>693747</v>
      </c>
      <c r="Z17" s="139">
        <f>IF(ISERROR(S17/Y17-1),"         /0",IF(S17/Y17&gt;5,"  *  ",(S17/Y17-1)))</f>
        <v>0.15090371561967109</v>
      </c>
    </row>
    <row r="18" spans="1:26" ht="21" customHeight="1">
      <c r="A18" s="147" t="s">
        <v>165</v>
      </c>
      <c r="B18" s="374" t="s">
        <v>408</v>
      </c>
      <c r="C18" s="145">
        <v>38645</v>
      </c>
      <c r="D18" s="141">
        <v>38837</v>
      </c>
      <c r="E18" s="142">
        <v>1123</v>
      </c>
      <c r="F18" s="141">
        <v>1116</v>
      </c>
      <c r="G18" s="140">
        <f t="shared" si="6"/>
        <v>79721</v>
      </c>
      <c r="H18" s="144">
        <f t="shared" si="0"/>
        <v>0.02566573281315697</v>
      </c>
      <c r="I18" s="143">
        <v>36934</v>
      </c>
      <c r="J18" s="141">
        <v>36252</v>
      </c>
      <c r="K18" s="142">
        <v>1363</v>
      </c>
      <c r="L18" s="141">
        <v>1263</v>
      </c>
      <c r="M18" s="140">
        <f t="shared" si="1"/>
        <v>75812</v>
      </c>
      <c r="N18" s="146">
        <f t="shared" si="2"/>
        <v>0.05156175803302898</v>
      </c>
      <c r="O18" s="145">
        <v>365032</v>
      </c>
      <c r="P18" s="141">
        <v>369388</v>
      </c>
      <c r="Q18" s="142">
        <v>9559</v>
      </c>
      <c r="R18" s="141">
        <v>10278</v>
      </c>
      <c r="S18" s="140">
        <f t="shared" si="3"/>
        <v>754257</v>
      </c>
      <c r="T18" s="144">
        <f t="shared" si="4"/>
        <v>0.027439714497195226</v>
      </c>
      <c r="U18" s="143">
        <v>360232</v>
      </c>
      <c r="V18" s="141">
        <v>362158</v>
      </c>
      <c r="W18" s="142">
        <v>10476</v>
      </c>
      <c r="X18" s="141">
        <v>12230</v>
      </c>
      <c r="Y18" s="140">
        <f t="shared" si="5"/>
        <v>745096</v>
      </c>
      <c r="Z18" s="139">
        <f t="shared" si="7"/>
        <v>0.012295059965427235</v>
      </c>
    </row>
    <row r="19" spans="1:26" ht="21" customHeight="1">
      <c r="A19" s="147" t="s">
        <v>156</v>
      </c>
      <c r="B19" s="374" t="s">
        <v>409</v>
      </c>
      <c r="C19" s="145">
        <v>38099</v>
      </c>
      <c r="D19" s="141">
        <v>36761</v>
      </c>
      <c r="E19" s="142">
        <v>1770</v>
      </c>
      <c r="F19" s="141">
        <v>2204</v>
      </c>
      <c r="G19" s="140">
        <f t="shared" si="6"/>
        <v>78834</v>
      </c>
      <c r="H19" s="144">
        <f aca="true" t="shared" si="8" ref="H19:H30">G19/$G$9</f>
        <v>0.025380168093631746</v>
      </c>
      <c r="I19" s="143">
        <v>28522</v>
      </c>
      <c r="J19" s="141">
        <v>28623</v>
      </c>
      <c r="K19" s="142">
        <v>1333</v>
      </c>
      <c r="L19" s="141">
        <v>1475</v>
      </c>
      <c r="M19" s="140">
        <f aca="true" t="shared" si="9" ref="M19:M30">SUM(I19:L19)</f>
        <v>59953</v>
      </c>
      <c r="N19" s="146">
        <f aca="true" t="shared" si="10" ref="N19:N30">IF(ISERROR(G19/M19-1),"         /0",(G19/M19-1))</f>
        <v>0.3149300285223424</v>
      </c>
      <c r="O19" s="145">
        <v>334241</v>
      </c>
      <c r="P19" s="141">
        <v>321019</v>
      </c>
      <c r="Q19" s="142">
        <v>17265</v>
      </c>
      <c r="R19" s="141">
        <v>18631</v>
      </c>
      <c r="S19" s="140">
        <f aca="true" t="shared" si="11" ref="S19:S30">SUM(O19:R19)</f>
        <v>691156</v>
      </c>
      <c r="T19" s="144">
        <f aca="true" t="shared" si="12" ref="T19:T30">S19/$S$9</f>
        <v>0.025144113098086545</v>
      </c>
      <c r="U19" s="143">
        <v>282209</v>
      </c>
      <c r="V19" s="141">
        <v>267132</v>
      </c>
      <c r="W19" s="142">
        <v>13948</v>
      </c>
      <c r="X19" s="141">
        <v>14785</v>
      </c>
      <c r="Y19" s="140">
        <f aca="true" t="shared" si="13" ref="Y19:Y30">SUM(U19:X19)</f>
        <v>578074</v>
      </c>
      <c r="Z19" s="139">
        <f aca="true" t="shared" si="14" ref="Z19:Z30">IF(ISERROR(S19/Y19-1),"         /0",IF(S19/Y19&gt;5,"  *  ",(S19/Y19-1)))</f>
        <v>0.19561855402595518</v>
      </c>
    </row>
    <row r="20" spans="1:26" ht="21" customHeight="1">
      <c r="A20" s="147" t="s">
        <v>157</v>
      </c>
      <c r="B20" s="374" t="s">
        <v>410</v>
      </c>
      <c r="C20" s="145">
        <v>36594</v>
      </c>
      <c r="D20" s="141">
        <v>37535</v>
      </c>
      <c r="E20" s="142">
        <v>213</v>
      </c>
      <c r="F20" s="141">
        <v>234</v>
      </c>
      <c r="G20" s="140">
        <f t="shared" si="6"/>
        <v>74576</v>
      </c>
      <c r="H20" s="144">
        <f t="shared" si="8"/>
        <v>0.02400932866213412</v>
      </c>
      <c r="I20" s="143">
        <v>32005</v>
      </c>
      <c r="J20" s="141">
        <v>32473</v>
      </c>
      <c r="K20" s="142">
        <v>303</v>
      </c>
      <c r="L20" s="141">
        <v>302</v>
      </c>
      <c r="M20" s="140">
        <f t="shared" si="9"/>
        <v>65083</v>
      </c>
      <c r="N20" s="146">
        <f t="shared" si="10"/>
        <v>0.14585990197132892</v>
      </c>
      <c r="O20" s="145">
        <v>351449</v>
      </c>
      <c r="P20" s="141">
        <v>350208</v>
      </c>
      <c r="Q20" s="142">
        <v>3208</v>
      </c>
      <c r="R20" s="141">
        <v>3451</v>
      </c>
      <c r="S20" s="140">
        <f t="shared" si="11"/>
        <v>708316</v>
      </c>
      <c r="T20" s="144">
        <f t="shared" si="12"/>
        <v>0.025768390367998353</v>
      </c>
      <c r="U20" s="143">
        <v>309070</v>
      </c>
      <c r="V20" s="141">
        <v>305329</v>
      </c>
      <c r="W20" s="142">
        <v>4395</v>
      </c>
      <c r="X20" s="141">
        <v>4215</v>
      </c>
      <c r="Y20" s="140">
        <f t="shared" si="13"/>
        <v>623009</v>
      </c>
      <c r="Z20" s="139">
        <f t="shared" si="14"/>
        <v>0.13692739591241865</v>
      </c>
    </row>
    <row r="21" spans="1:26" ht="21" customHeight="1">
      <c r="A21" s="147" t="s">
        <v>167</v>
      </c>
      <c r="B21" s="374" t="s">
        <v>411</v>
      </c>
      <c r="C21" s="145">
        <v>24803</v>
      </c>
      <c r="D21" s="141">
        <v>24786</v>
      </c>
      <c r="E21" s="142">
        <v>101</v>
      </c>
      <c r="F21" s="141">
        <v>110</v>
      </c>
      <c r="G21" s="140">
        <f>SUM(C21:F21)</f>
        <v>49800</v>
      </c>
      <c r="H21" s="144">
        <f>G21/$G$9</f>
        <v>0.01603283318191213</v>
      </c>
      <c r="I21" s="143">
        <v>23162</v>
      </c>
      <c r="J21" s="141">
        <v>23712</v>
      </c>
      <c r="K21" s="142">
        <v>75</v>
      </c>
      <c r="L21" s="141">
        <v>91</v>
      </c>
      <c r="M21" s="140">
        <f>SUM(I21:L21)</f>
        <v>47040</v>
      </c>
      <c r="N21" s="146">
        <f>IF(ISERROR(G21/M21-1),"         /0",(G21/M21-1))</f>
        <v>0.058673469387755084</v>
      </c>
      <c r="O21" s="145">
        <v>230825</v>
      </c>
      <c r="P21" s="141">
        <v>222684</v>
      </c>
      <c r="Q21" s="142">
        <v>1630</v>
      </c>
      <c r="R21" s="141">
        <v>1909</v>
      </c>
      <c r="S21" s="140">
        <f>SUM(O21:R21)</f>
        <v>457048</v>
      </c>
      <c r="T21" s="144">
        <f>S21/$S$9</f>
        <v>0.016627312217870147</v>
      </c>
      <c r="U21" s="143">
        <v>234296</v>
      </c>
      <c r="V21" s="141">
        <v>225265</v>
      </c>
      <c r="W21" s="142">
        <v>1193</v>
      </c>
      <c r="X21" s="141">
        <v>1071</v>
      </c>
      <c r="Y21" s="140">
        <f>SUM(U21:X21)</f>
        <v>461825</v>
      </c>
      <c r="Z21" s="139">
        <f>IF(ISERROR(S21/Y21-1),"         /0",IF(S21/Y21&gt;5,"  *  ",(S21/Y21-1)))</f>
        <v>-0.010343744925025766</v>
      </c>
    </row>
    <row r="22" spans="1:26" ht="21" customHeight="1">
      <c r="A22" s="147" t="s">
        <v>168</v>
      </c>
      <c r="B22" s="374" t="s">
        <v>168</v>
      </c>
      <c r="C22" s="145">
        <v>18119</v>
      </c>
      <c r="D22" s="141">
        <v>17304</v>
      </c>
      <c r="E22" s="142">
        <v>1424</v>
      </c>
      <c r="F22" s="141">
        <v>1389</v>
      </c>
      <c r="G22" s="140">
        <f>SUM(C22:F22)</f>
        <v>38236</v>
      </c>
      <c r="H22" s="144">
        <f>G22/$G$9</f>
        <v>0.012309867661517917</v>
      </c>
      <c r="I22" s="143">
        <v>14272</v>
      </c>
      <c r="J22" s="141">
        <v>13778</v>
      </c>
      <c r="K22" s="142">
        <v>1615</v>
      </c>
      <c r="L22" s="141">
        <v>1609</v>
      </c>
      <c r="M22" s="140">
        <f>SUM(I22:L22)</f>
        <v>31274</v>
      </c>
      <c r="N22" s="146">
        <f>IF(ISERROR(G22/M22-1),"         /0",(G22/M22-1))</f>
        <v>0.22261303319050962</v>
      </c>
      <c r="O22" s="145">
        <v>149734</v>
      </c>
      <c r="P22" s="141">
        <v>143134</v>
      </c>
      <c r="Q22" s="142">
        <v>17635</v>
      </c>
      <c r="R22" s="141">
        <v>17552</v>
      </c>
      <c r="S22" s="140">
        <f>SUM(O22:R22)</f>
        <v>328055</v>
      </c>
      <c r="T22" s="144">
        <f>S22/$S$9</f>
        <v>0.011934573413806408</v>
      </c>
      <c r="U22" s="143">
        <v>116595</v>
      </c>
      <c r="V22" s="141">
        <v>114039</v>
      </c>
      <c r="W22" s="142">
        <v>18672</v>
      </c>
      <c r="X22" s="141">
        <v>17467</v>
      </c>
      <c r="Y22" s="140">
        <f>SUM(U22:X22)</f>
        <v>266773</v>
      </c>
      <c r="Z22" s="139">
        <f>IF(ISERROR(S22/Y22-1),"         /0",IF(S22/Y22&gt;5,"  *  ",(S22/Y22-1)))</f>
        <v>0.22971590078456217</v>
      </c>
    </row>
    <row r="23" spans="1:26" ht="21" customHeight="1">
      <c r="A23" s="147" t="s">
        <v>171</v>
      </c>
      <c r="B23" s="374" t="s">
        <v>412</v>
      </c>
      <c r="C23" s="145">
        <v>12358</v>
      </c>
      <c r="D23" s="141">
        <v>11484</v>
      </c>
      <c r="E23" s="142">
        <v>1811</v>
      </c>
      <c r="F23" s="141">
        <v>1598</v>
      </c>
      <c r="G23" s="140">
        <f>SUM(C23:F23)</f>
        <v>27251</v>
      </c>
      <c r="H23" s="144">
        <f>G23/$G$9</f>
        <v>0.008773307972696535</v>
      </c>
      <c r="I23" s="143">
        <v>10622</v>
      </c>
      <c r="J23" s="141">
        <v>10465</v>
      </c>
      <c r="K23" s="142">
        <v>1595</v>
      </c>
      <c r="L23" s="141">
        <v>1250</v>
      </c>
      <c r="M23" s="140">
        <f>SUM(I23:L23)</f>
        <v>23932</v>
      </c>
      <c r="N23" s="146">
        <f>IF(ISERROR(G23/M23-1),"         /0",(G23/M23-1))</f>
        <v>0.13868460638475688</v>
      </c>
      <c r="O23" s="145">
        <v>111027</v>
      </c>
      <c r="P23" s="141">
        <v>104542</v>
      </c>
      <c r="Q23" s="142">
        <v>12864</v>
      </c>
      <c r="R23" s="141">
        <v>12721</v>
      </c>
      <c r="S23" s="140">
        <f>SUM(O23:R23)</f>
        <v>241154</v>
      </c>
      <c r="T23" s="144">
        <f>S23/$S$9</f>
        <v>0.008773132910740793</v>
      </c>
      <c r="U23" s="143">
        <v>106333</v>
      </c>
      <c r="V23" s="141">
        <v>100147</v>
      </c>
      <c r="W23" s="142">
        <v>11571</v>
      </c>
      <c r="X23" s="141">
        <v>11275</v>
      </c>
      <c r="Y23" s="140">
        <f>SUM(U23:X23)</f>
        <v>229326</v>
      </c>
      <c r="Z23" s="139">
        <f>IF(ISERROR(S23/Y23-1),"         /0",IF(S23/Y23&gt;5,"  *  ",(S23/Y23-1)))</f>
        <v>0.05157723066725972</v>
      </c>
    </row>
    <row r="24" spans="1:26" ht="21" customHeight="1">
      <c r="A24" s="147" t="s">
        <v>170</v>
      </c>
      <c r="B24" s="374" t="s">
        <v>413</v>
      </c>
      <c r="C24" s="145">
        <v>13194</v>
      </c>
      <c r="D24" s="141">
        <v>13366</v>
      </c>
      <c r="E24" s="142">
        <v>141</v>
      </c>
      <c r="F24" s="141">
        <v>75</v>
      </c>
      <c r="G24" s="140">
        <f t="shared" si="6"/>
        <v>26776</v>
      </c>
      <c r="H24" s="144">
        <f t="shared" si="8"/>
        <v>0.008620384363029704</v>
      </c>
      <c r="I24" s="143">
        <v>12310</v>
      </c>
      <c r="J24" s="141">
        <v>12496</v>
      </c>
      <c r="K24" s="142">
        <v>292</v>
      </c>
      <c r="L24" s="141">
        <v>176</v>
      </c>
      <c r="M24" s="140">
        <f t="shared" si="9"/>
        <v>25274</v>
      </c>
      <c r="N24" s="146">
        <f t="shared" si="10"/>
        <v>0.059428661865949195</v>
      </c>
      <c r="O24" s="145">
        <v>122291</v>
      </c>
      <c r="P24" s="141">
        <v>117299</v>
      </c>
      <c r="Q24" s="142">
        <v>1855</v>
      </c>
      <c r="R24" s="141">
        <v>1426</v>
      </c>
      <c r="S24" s="140">
        <f t="shared" si="11"/>
        <v>242871</v>
      </c>
      <c r="T24" s="144">
        <f t="shared" si="12"/>
        <v>0.008835597017526257</v>
      </c>
      <c r="U24" s="143">
        <v>115983</v>
      </c>
      <c r="V24" s="141">
        <v>111514</v>
      </c>
      <c r="W24" s="142">
        <v>2280</v>
      </c>
      <c r="X24" s="141">
        <v>1939</v>
      </c>
      <c r="Y24" s="140">
        <f t="shared" si="13"/>
        <v>231716</v>
      </c>
      <c r="Z24" s="139">
        <f t="shared" si="14"/>
        <v>0.048140827564777666</v>
      </c>
    </row>
    <row r="25" spans="1:26" ht="21" customHeight="1">
      <c r="A25" s="147" t="s">
        <v>169</v>
      </c>
      <c r="B25" s="374" t="s">
        <v>414</v>
      </c>
      <c r="C25" s="145">
        <v>12339</v>
      </c>
      <c r="D25" s="141">
        <v>13066</v>
      </c>
      <c r="E25" s="142">
        <v>694</v>
      </c>
      <c r="F25" s="141">
        <v>644</v>
      </c>
      <c r="G25" s="140">
        <f t="shared" si="6"/>
        <v>26743</v>
      </c>
      <c r="H25" s="144">
        <f>G25/$G$9</f>
        <v>0.008609760196463376</v>
      </c>
      <c r="I25" s="143">
        <v>12503</v>
      </c>
      <c r="J25" s="141">
        <v>12233</v>
      </c>
      <c r="K25" s="142">
        <v>659</v>
      </c>
      <c r="L25" s="141">
        <v>655</v>
      </c>
      <c r="M25" s="140">
        <f>SUM(I25:L25)</f>
        <v>26050</v>
      </c>
      <c r="N25" s="146">
        <f>IF(ISERROR(G25/M25-1),"         /0",(G25/M25-1))</f>
        <v>0.026602687140115266</v>
      </c>
      <c r="O25" s="145">
        <v>120636</v>
      </c>
      <c r="P25" s="141">
        <v>118119</v>
      </c>
      <c r="Q25" s="142">
        <v>5516</v>
      </c>
      <c r="R25" s="141">
        <v>5471</v>
      </c>
      <c r="S25" s="140">
        <f>SUM(O25:R25)</f>
        <v>249742</v>
      </c>
      <c r="T25" s="144">
        <f>S25/$S$9</f>
        <v>0.009085562584050967</v>
      </c>
      <c r="U25" s="143">
        <v>107067</v>
      </c>
      <c r="V25" s="141">
        <v>103379</v>
      </c>
      <c r="W25" s="142">
        <v>7343</v>
      </c>
      <c r="X25" s="141">
        <v>7310</v>
      </c>
      <c r="Y25" s="140">
        <f>SUM(U25:X25)</f>
        <v>225099</v>
      </c>
      <c r="Z25" s="139">
        <f>IF(ISERROR(S25/Y25-1),"         /0",IF(S25/Y25&gt;5,"  *  ",(S25/Y25-1)))</f>
        <v>0.10947627488349565</v>
      </c>
    </row>
    <row r="26" spans="1:26" ht="21" customHeight="1">
      <c r="A26" s="147" t="s">
        <v>158</v>
      </c>
      <c r="B26" s="374" t="s">
        <v>415</v>
      </c>
      <c r="C26" s="145">
        <v>10804</v>
      </c>
      <c r="D26" s="141">
        <v>10469</v>
      </c>
      <c r="E26" s="142">
        <v>23</v>
      </c>
      <c r="F26" s="141">
        <v>53</v>
      </c>
      <c r="G26" s="140">
        <f t="shared" si="6"/>
        <v>21349</v>
      </c>
      <c r="H26" s="144">
        <f t="shared" si="8"/>
        <v>0.006873191879530965</v>
      </c>
      <c r="I26" s="143">
        <v>11770</v>
      </c>
      <c r="J26" s="141">
        <v>11050</v>
      </c>
      <c r="K26" s="142">
        <v>886</v>
      </c>
      <c r="L26" s="141">
        <v>809</v>
      </c>
      <c r="M26" s="140">
        <f t="shared" si="9"/>
        <v>24515</v>
      </c>
      <c r="N26" s="146">
        <f t="shared" si="10"/>
        <v>-0.12914542117071182</v>
      </c>
      <c r="O26" s="145">
        <v>117406</v>
      </c>
      <c r="P26" s="141">
        <v>109461</v>
      </c>
      <c r="Q26" s="142">
        <v>1786</v>
      </c>
      <c r="R26" s="141">
        <v>1618</v>
      </c>
      <c r="S26" s="140">
        <f t="shared" si="11"/>
        <v>230271</v>
      </c>
      <c r="T26" s="144">
        <f t="shared" si="12"/>
        <v>0.008377211609549056</v>
      </c>
      <c r="U26" s="143">
        <v>99027</v>
      </c>
      <c r="V26" s="141">
        <v>92312</v>
      </c>
      <c r="W26" s="142">
        <v>3750</v>
      </c>
      <c r="X26" s="141">
        <v>3443</v>
      </c>
      <c r="Y26" s="140">
        <f t="shared" si="13"/>
        <v>198532</v>
      </c>
      <c r="Z26" s="139">
        <f t="shared" si="14"/>
        <v>0.15986843430781938</v>
      </c>
    </row>
    <row r="27" spans="1:26" ht="21" customHeight="1">
      <c r="A27" s="147" t="s">
        <v>172</v>
      </c>
      <c r="B27" s="374" t="s">
        <v>416</v>
      </c>
      <c r="C27" s="145">
        <v>9466</v>
      </c>
      <c r="D27" s="141">
        <v>9534</v>
      </c>
      <c r="E27" s="142">
        <v>53</v>
      </c>
      <c r="F27" s="141">
        <v>63</v>
      </c>
      <c r="G27" s="140">
        <f t="shared" si="6"/>
        <v>19116</v>
      </c>
      <c r="H27" s="144">
        <f t="shared" si="8"/>
        <v>0.00615428994187615</v>
      </c>
      <c r="I27" s="143">
        <v>9446</v>
      </c>
      <c r="J27" s="141">
        <v>9704</v>
      </c>
      <c r="K27" s="142">
        <v>88</v>
      </c>
      <c r="L27" s="141">
        <v>128</v>
      </c>
      <c r="M27" s="140">
        <f t="shared" si="9"/>
        <v>19366</v>
      </c>
      <c r="N27" s="146">
        <f t="shared" si="10"/>
        <v>-0.012909222348445715</v>
      </c>
      <c r="O27" s="145">
        <v>94117</v>
      </c>
      <c r="P27" s="141">
        <v>91593</v>
      </c>
      <c r="Q27" s="142">
        <v>1035</v>
      </c>
      <c r="R27" s="141">
        <v>859</v>
      </c>
      <c r="S27" s="140">
        <f t="shared" si="11"/>
        <v>187604</v>
      </c>
      <c r="T27" s="144">
        <f t="shared" si="12"/>
        <v>0.006824994926837687</v>
      </c>
      <c r="U27" s="143">
        <v>96442</v>
      </c>
      <c r="V27" s="141">
        <v>92031</v>
      </c>
      <c r="W27" s="142">
        <v>1157</v>
      </c>
      <c r="X27" s="141">
        <v>884</v>
      </c>
      <c r="Y27" s="140">
        <f t="shared" si="13"/>
        <v>190514</v>
      </c>
      <c r="Z27" s="139">
        <f t="shared" si="14"/>
        <v>-0.015274468018098397</v>
      </c>
    </row>
    <row r="28" spans="1:26" ht="21" customHeight="1">
      <c r="A28" s="147" t="s">
        <v>174</v>
      </c>
      <c r="B28" s="374" t="s">
        <v>417</v>
      </c>
      <c r="C28" s="145">
        <v>9024</v>
      </c>
      <c r="D28" s="141">
        <v>8873</v>
      </c>
      <c r="E28" s="142">
        <v>399</v>
      </c>
      <c r="F28" s="141">
        <v>374</v>
      </c>
      <c r="G28" s="140">
        <f t="shared" si="6"/>
        <v>18670</v>
      </c>
      <c r="H28" s="144">
        <f t="shared" si="8"/>
        <v>0.00601070272101003</v>
      </c>
      <c r="I28" s="143">
        <v>8300</v>
      </c>
      <c r="J28" s="141">
        <v>8473</v>
      </c>
      <c r="K28" s="142">
        <v>1124</v>
      </c>
      <c r="L28" s="141">
        <v>929</v>
      </c>
      <c r="M28" s="140">
        <f t="shared" si="9"/>
        <v>18826</v>
      </c>
      <c r="N28" s="146">
        <f t="shared" si="10"/>
        <v>-0.008286412408371358</v>
      </c>
      <c r="O28" s="145">
        <v>82031</v>
      </c>
      <c r="P28" s="141">
        <v>80345</v>
      </c>
      <c r="Q28" s="142">
        <v>1922</v>
      </c>
      <c r="R28" s="141">
        <v>1993</v>
      </c>
      <c r="S28" s="140">
        <f t="shared" si="11"/>
        <v>166291</v>
      </c>
      <c r="T28" s="144">
        <f t="shared" si="12"/>
        <v>0.006049632371264823</v>
      </c>
      <c r="U28" s="143">
        <v>76772</v>
      </c>
      <c r="V28" s="141">
        <v>74517</v>
      </c>
      <c r="W28" s="142">
        <v>5506</v>
      </c>
      <c r="X28" s="141">
        <v>5711</v>
      </c>
      <c r="Y28" s="140">
        <f t="shared" si="13"/>
        <v>162506</v>
      </c>
      <c r="Z28" s="139">
        <f t="shared" si="14"/>
        <v>0.02329144770039271</v>
      </c>
    </row>
    <row r="29" spans="1:26" ht="21" customHeight="1">
      <c r="A29" s="147" t="s">
        <v>175</v>
      </c>
      <c r="B29" s="374" t="s">
        <v>418</v>
      </c>
      <c r="C29" s="145">
        <v>8009</v>
      </c>
      <c r="D29" s="141">
        <v>7910</v>
      </c>
      <c r="E29" s="142">
        <v>30</v>
      </c>
      <c r="F29" s="141">
        <v>34</v>
      </c>
      <c r="G29" s="140">
        <f t="shared" si="6"/>
        <v>15983</v>
      </c>
      <c r="H29" s="144">
        <f t="shared" si="8"/>
        <v>0.005145638006957863</v>
      </c>
      <c r="I29" s="143">
        <v>7406</v>
      </c>
      <c r="J29" s="141">
        <v>7450</v>
      </c>
      <c r="K29" s="142"/>
      <c r="L29" s="141">
        <v>1</v>
      </c>
      <c r="M29" s="140">
        <f t="shared" si="9"/>
        <v>14857</v>
      </c>
      <c r="N29" s="146">
        <f t="shared" si="10"/>
        <v>0.07578919028067577</v>
      </c>
      <c r="O29" s="145">
        <v>73115</v>
      </c>
      <c r="P29" s="141">
        <v>71926</v>
      </c>
      <c r="Q29" s="142">
        <v>196</v>
      </c>
      <c r="R29" s="141">
        <v>165</v>
      </c>
      <c r="S29" s="140">
        <f t="shared" si="11"/>
        <v>145402</v>
      </c>
      <c r="T29" s="144">
        <f t="shared" si="12"/>
        <v>0.005289694848468334</v>
      </c>
      <c r="U29" s="143">
        <v>71036</v>
      </c>
      <c r="V29" s="141">
        <v>70178</v>
      </c>
      <c r="W29" s="142">
        <v>508</v>
      </c>
      <c r="X29" s="141">
        <v>434</v>
      </c>
      <c r="Y29" s="140">
        <f t="shared" si="13"/>
        <v>142156</v>
      </c>
      <c r="Z29" s="139">
        <f t="shared" si="14"/>
        <v>0.022834069613663965</v>
      </c>
    </row>
    <row r="30" spans="1:26" ht="21" customHeight="1">
      <c r="A30" s="147" t="s">
        <v>173</v>
      </c>
      <c r="B30" s="374" t="s">
        <v>419</v>
      </c>
      <c r="C30" s="145">
        <v>7770</v>
      </c>
      <c r="D30" s="141">
        <v>7935</v>
      </c>
      <c r="E30" s="142">
        <v>13</v>
      </c>
      <c r="F30" s="141">
        <v>21</v>
      </c>
      <c r="G30" s="140">
        <f t="shared" si="6"/>
        <v>15739</v>
      </c>
      <c r="H30" s="144">
        <f t="shared" si="8"/>
        <v>0.005067083563255322</v>
      </c>
      <c r="I30" s="143">
        <v>7860</v>
      </c>
      <c r="J30" s="141">
        <v>8384</v>
      </c>
      <c r="K30" s="142">
        <v>40</v>
      </c>
      <c r="L30" s="141">
        <v>49</v>
      </c>
      <c r="M30" s="140">
        <f t="shared" si="9"/>
        <v>16333</v>
      </c>
      <c r="N30" s="146">
        <f t="shared" si="10"/>
        <v>-0.036368089144676374</v>
      </c>
      <c r="O30" s="145">
        <v>81994</v>
      </c>
      <c r="P30" s="141">
        <v>81246</v>
      </c>
      <c r="Q30" s="142">
        <v>333</v>
      </c>
      <c r="R30" s="141">
        <v>290</v>
      </c>
      <c r="S30" s="140">
        <f t="shared" si="11"/>
        <v>163863</v>
      </c>
      <c r="T30" s="144">
        <f t="shared" si="12"/>
        <v>0.0059613022307435015</v>
      </c>
      <c r="U30" s="143">
        <v>86536</v>
      </c>
      <c r="V30" s="141">
        <v>90409</v>
      </c>
      <c r="W30" s="142">
        <v>577</v>
      </c>
      <c r="X30" s="141">
        <v>550</v>
      </c>
      <c r="Y30" s="140">
        <f t="shared" si="13"/>
        <v>178072</v>
      </c>
      <c r="Z30" s="139">
        <f t="shared" si="14"/>
        <v>-0.07979356664719883</v>
      </c>
    </row>
    <row r="31" spans="1:26" ht="21" customHeight="1">
      <c r="A31" s="147" t="s">
        <v>177</v>
      </c>
      <c r="B31" s="374" t="s">
        <v>420</v>
      </c>
      <c r="C31" s="145">
        <v>6998</v>
      </c>
      <c r="D31" s="141">
        <v>7218</v>
      </c>
      <c r="E31" s="142">
        <v>92</v>
      </c>
      <c r="F31" s="141">
        <v>39</v>
      </c>
      <c r="G31" s="140">
        <f>SUM(C31:F31)</f>
        <v>14347</v>
      </c>
      <c r="H31" s="144">
        <f>G31/$G$9</f>
        <v>0.004618936900821152</v>
      </c>
      <c r="I31" s="143">
        <v>6548</v>
      </c>
      <c r="J31" s="141">
        <v>6836</v>
      </c>
      <c r="K31" s="142">
        <v>61</v>
      </c>
      <c r="L31" s="141">
        <v>35</v>
      </c>
      <c r="M31" s="140">
        <f>SUM(I31:L31)</f>
        <v>13480</v>
      </c>
      <c r="N31" s="146">
        <f>IF(ISERROR(G31/M31-1),"         /0",(G31/M31-1))</f>
        <v>0.0643175074183977</v>
      </c>
      <c r="O31" s="145">
        <v>64092</v>
      </c>
      <c r="P31" s="141">
        <v>64189</v>
      </c>
      <c r="Q31" s="142">
        <v>468</v>
      </c>
      <c r="R31" s="141">
        <v>233</v>
      </c>
      <c r="S31" s="140">
        <f>SUM(O31:R31)</f>
        <v>128982</v>
      </c>
      <c r="T31" s="144">
        <f>S31/$S$9</f>
        <v>0.004692338626326616</v>
      </c>
      <c r="U31" s="143">
        <v>61931</v>
      </c>
      <c r="V31" s="141">
        <v>62131</v>
      </c>
      <c r="W31" s="142">
        <v>362</v>
      </c>
      <c r="X31" s="141">
        <v>241</v>
      </c>
      <c r="Y31" s="140">
        <f>SUM(U31:X31)</f>
        <v>124665</v>
      </c>
      <c r="Z31" s="139">
        <f>IF(ISERROR(S31/Y31-1),"         /0",IF(S31/Y31&gt;5,"  *  ",(S31/Y31-1)))</f>
        <v>0.034628805197930435</v>
      </c>
    </row>
    <row r="32" spans="1:26" ht="21" customHeight="1">
      <c r="A32" s="147" t="s">
        <v>176</v>
      </c>
      <c r="B32" s="374" t="s">
        <v>421</v>
      </c>
      <c r="C32" s="145">
        <v>6432</v>
      </c>
      <c r="D32" s="141">
        <v>6376</v>
      </c>
      <c r="E32" s="142">
        <v>173</v>
      </c>
      <c r="F32" s="141">
        <v>160</v>
      </c>
      <c r="G32" s="140">
        <f>SUM(C32:F32)</f>
        <v>13141</v>
      </c>
      <c r="H32" s="144">
        <f>G32/$G$9</f>
        <v>0.004230671904488099</v>
      </c>
      <c r="I32" s="143">
        <v>6953</v>
      </c>
      <c r="J32" s="141">
        <v>6580</v>
      </c>
      <c r="K32" s="142">
        <v>99</v>
      </c>
      <c r="L32" s="141">
        <v>101</v>
      </c>
      <c r="M32" s="140">
        <f>SUM(I32:L32)</f>
        <v>13733</v>
      </c>
      <c r="N32" s="146">
        <f>IF(ISERROR(G32/M32-1),"         /0",(G32/M32-1))</f>
        <v>-0.043107842423359743</v>
      </c>
      <c r="O32" s="145">
        <v>64150</v>
      </c>
      <c r="P32" s="141">
        <v>61631</v>
      </c>
      <c r="Q32" s="142">
        <v>1077</v>
      </c>
      <c r="R32" s="141">
        <v>1129</v>
      </c>
      <c r="S32" s="140">
        <f>SUM(O32:R32)</f>
        <v>127987</v>
      </c>
      <c r="T32" s="144">
        <f>S32/$S$9</f>
        <v>0.004656140731014131</v>
      </c>
      <c r="U32" s="143">
        <v>67037</v>
      </c>
      <c r="V32" s="141">
        <v>64401</v>
      </c>
      <c r="W32" s="142">
        <v>1243</v>
      </c>
      <c r="X32" s="141">
        <v>1363</v>
      </c>
      <c r="Y32" s="140">
        <f>SUM(U32:X32)</f>
        <v>134044</v>
      </c>
      <c r="Z32" s="139">
        <f>IF(ISERROR(S32/Y32-1),"         /0",IF(S32/Y32&gt;5,"  *  ",(S32/Y32-1)))</f>
        <v>-0.045186655128166886</v>
      </c>
    </row>
    <row r="33" spans="1:26" ht="21" customHeight="1">
      <c r="A33" s="147" t="s">
        <v>178</v>
      </c>
      <c r="B33" s="374" t="s">
        <v>422</v>
      </c>
      <c r="C33" s="145">
        <v>3323</v>
      </c>
      <c r="D33" s="141">
        <v>3003</v>
      </c>
      <c r="E33" s="142">
        <v>3475</v>
      </c>
      <c r="F33" s="141">
        <v>3163</v>
      </c>
      <c r="G33" s="140">
        <f>SUM(C33:F33)</f>
        <v>12964</v>
      </c>
      <c r="H33" s="144">
        <f>G33/$G$9</f>
        <v>0.004173687738359616</v>
      </c>
      <c r="I33" s="143">
        <v>2575</v>
      </c>
      <c r="J33" s="141">
        <v>2348</v>
      </c>
      <c r="K33" s="142">
        <v>3559</v>
      </c>
      <c r="L33" s="141">
        <v>3248</v>
      </c>
      <c r="M33" s="140">
        <f>SUM(I33:L33)</f>
        <v>11730</v>
      </c>
      <c r="N33" s="146">
        <f>IF(ISERROR(G33/M33-1),"         /0",(G33/M33-1))</f>
        <v>0.10520034100596765</v>
      </c>
      <c r="O33" s="145">
        <v>25046</v>
      </c>
      <c r="P33" s="141">
        <v>24014</v>
      </c>
      <c r="Q33" s="142">
        <v>27969</v>
      </c>
      <c r="R33" s="141">
        <v>26371</v>
      </c>
      <c r="S33" s="140">
        <f>SUM(O33:R33)</f>
        <v>103400</v>
      </c>
      <c r="T33" s="144">
        <f>S33/$S$9</f>
        <v>0.0037616707289557625</v>
      </c>
      <c r="U33" s="143">
        <v>23872</v>
      </c>
      <c r="V33" s="141">
        <v>22202</v>
      </c>
      <c r="W33" s="142">
        <v>25250</v>
      </c>
      <c r="X33" s="141">
        <v>22419</v>
      </c>
      <c r="Y33" s="140">
        <f>SUM(U33:X33)</f>
        <v>93743</v>
      </c>
      <c r="Z33" s="139">
        <f>IF(ISERROR(S33/Y33-1),"         /0",IF(S33/Y33&gt;5,"  *  ",(S33/Y33-1)))</f>
        <v>0.10301569183832382</v>
      </c>
    </row>
    <row r="34" spans="1:26" ht="21" customHeight="1">
      <c r="A34" s="147" t="s">
        <v>179</v>
      </c>
      <c r="B34" s="374" t="s">
        <v>423</v>
      </c>
      <c r="C34" s="145">
        <v>0</v>
      </c>
      <c r="D34" s="141">
        <v>0</v>
      </c>
      <c r="E34" s="142">
        <v>5277</v>
      </c>
      <c r="F34" s="141">
        <v>7592</v>
      </c>
      <c r="G34" s="140">
        <f>SUM(C34:F34)</f>
        <v>12869</v>
      </c>
      <c r="H34" s="144">
        <f>G34/$G$9</f>
        <v>0.00414310301642625</v>
      </c>
      <c r="I34" s="143"/>
      <c r="J34" s="141"/>
      <c r="K34" s="142">
        <v>3487</v>
      </c>
      <c r="L34" s="141">
        <v>2903</v>
      </c>
      <c r="M34" s="140">
        <f>SUM(I34:L34)</f>
        <v>6390</v>
      </c>
      <c r="N34" s="146">
        <f>IF(ISERROR(G34/M34-1),"         /0",(G34/M34-1))</f>
        <v>1.0139280125195618</v>
      </c>
      <c r="O34" s="145"/>
      <c r="P34" s="141"/>
      <c r="Q34" s="142">
        <v>42111</v>
      </c>
      <c r="R34" s="141">
        <v>53997</v>
      </c>
      <c r="S34" s="140">
        <f>SUM(O34:R34)</f>
        <v>96108</v>
      </c>
      <c r="T34" s="144">
        <f>S34/$S$9</f>
        <v>0.0034963892690375283</v>
      </c>
      <c r="U34" s="143"/>
      <c r="V34" s="141"/>
      <c r="W34" s="142">
        <v>28831</v>
      </c>
      <c r="X34" s="141">
        <v>25950</v>
      </c>
      <c r="Y34" s="140">
        <f>SUM(U34:X34)</f>
        <v>54781</v>
      </c>
      <c r="Z34" s="139">
        <f>IF(ISERROR(S34/Y34-1),"         /0",IF(S34/Y34&gt;5,"  *  ",(S34/Y34-1)))</f>
        <v>0.7544038991621183</v>
      </c>
    </row>
    <row r="35" spans="1:26" ht="21" customHeight="1">
      <c r="A35" s="147" t="s">
        <v>180</v>
      </c>
      <c r="B35" s="374" t="s">
        <v>424</v>
      </c>
      <c r="C35" s="145">
        <v>3819</v>
      </c>
      <c r="D35" s="141">
        <v>3850</v>
      </c>
      <c r="E35" s="142">
        <v>308</v>
      </c>
      <c r="F35" s="141">
        <v>282</v>
      </c>
      <c r="G35" s="140">
        <f>SUM(C35:F35)</f>
        <v>8259</v>
      </c>
      <c r="H35" s="144">
        <f>G35/$G$9</f>
        <v>0.002658939141554464</v>
      </c>
      <c r="I35" s="143">
        <v>4278</v>
      </c>
      <c r="J35" s="141">
        <v>4510</v>
      </c>
      <c r="K35" s="142">
        <v>298</v>
      </c>
      <c r="L35" s="141">
        <v>212</v>
      </c>
      <c r="M35" s="140">
        <f>SUM(I35:L35)</f>
        <v>9298</v>
      </c>
      <c r="N35" s="146">
        <f>IF(ISERROR(G35/M35-1),"         /0",(G35/M35-1))</f>
        <v>-0.11174446117444614</v>
      </c>
      <c r="O35" s="145">
        <v>41820</v>
      </c>
      <c r="P35" s="141">
        <v>41752</v>
      </c>
      <c r="Q35" s="142">
        <v>1934</v>
      </c>
      <c r="R35" s="141">
        <v>1524</v>
      </c>
      <c r="S35" s="140">
        <f>SUM(O35:R35)</f>
        <v>87030</v>
      </c>
      <c r="T35" s="144">
        <f>S35/$S$9</f>
        <v>0.0031661334965282398</v>
      </c>
      <c r="U35" s="143">
        <v>36776</v>
      </c>
      <c r="V35" s="141">
        <v>37055</v>
      </c>
      <c r="W35" s="142">
        <v>3102</v>
      </c>
      <c r="X35" s="141">
        <v>2435</v>
      </c>
      <c r="Y35" s="140">
        <f>SUM(U35:X35)</f>
        <v>79368</v>
      </c>
      <c r="Z35" s="139">
        <f>IF(ISERROR(S35/Y35-1),"         /0",IF(S35/Y35&gt;5,"  *  ",(S35/Y35-1)))</f>
        <v>0.09653764741457516</v>
      </c>
    </row>
    <row r="36" spans="1:26" ht="21" customHeight="1">
      <c r="A36" s="147" t="s">
        <v>181</v>
      </c>
      <c r="B36" s="374" t="s">
        <v>425</v>
      </c>
      <c r="C36" s="145">
        <v>3662</v>
      </c>
      <c r="D36" s="141">
        <v>3894</v>
      </c>
      <c r="E36" s="142">
        <v>20</v>
      </c>
      <c r="F36" s="141">
        <v>24</v>
      </c>
      <c r="G36" s="140">
        <f aca="true" t="shared" si="15" ref="G36:G59">SUM(C36:F36)</f>
        <v>7600</v>
      </c>
      <c r="H36" s="144">
        <f aca="true" t="shared" si="16" ref="H36:H48">G36/$G$9</f>
        <v>0.002446777754669321</v>
      </c>
      <c r="I36" s="143">
        <v>2406</v>
      </c>
      <c r="J36" s="141">
        <v>2571</v>
      </c>
      <c r="K36" s="142">
        <v>80</v>
      </c>
      <c r="L36" s="141">
        <v>77</v>
      </c>
      <c r="M36" s="140">
        <f aca="true" t="shared" si="17" ref="M36:M48">SUM(I36:L36)</f>
        <v>5134</v>
      </c>
      <c r="N36" s="146">
        <f aca="true" t="shared" si="18" ref="N36:N48">IF(ISERROR(G36/M36-1),"         /0",(G36/M36-1))</f>
        <v>0.48032723022984025</v>
      </c>
      <c r="O36" s="145">
        <v>34130</v>
      </c>
      <c r="P36" s="141">
        <v>35070</v>
      </c>
      <c r="Q36" s="142">
        <v>210</v>
      </c>
      <c r="R36" s="141">
        <v>195</v>
      </c>
      <c r="S36" s="140">
        <f aca="true" t="shared" si="19" ref="S36:S48">SUM(O36:R36)</f>
        <v>69605</v>
      </c>
      <c r="T36" s="144">
        <f aca="true" t="shared" si="20" ref="T36:T48">S36/$S$9</f>
        <v>0.002532215581131198</v>
      </c>
      <c r="U36" s="143">
        <v>22552</v>
      </c>
      <c r="V36" s="141">
        <v>22307</v>
      </c>
      <c r="W36" s="142">
        <v>250</v>
      </c>
      <c r="X36" s="141">
        <v>286</v>
      </c>
      <c r="Y36" s="140">
        <f aca="true" t="shared" si="21" ref="Y36:Y48">SUM(U36:X36)</f>
        <v>45395</v>
      </c>
      <c r="Z36" s="139">
        <f aca="true" t="shared" si="22" ref="Z36:Z48">IF(ISERROR(S36/Y36-1),"         /0",IF(S36/Y36&gt;5,"  *  ",(S36/Y36-1)))</f>
        <v>0.5333186474281308</v>
      </c>
    </row>
    <row r="37" spans="1:26" ht="21" customHeight="1">
      <c r="A37" s="147" t="s">
        <v>182</v>
      </c>
      <c r="B37" s="374" t="s">
        <v>426</v>
      </c>
      <c r="C37" s="145">
        <v>3390</v>
      </c>
      <c r="D37" s="141">
        <v>3188</v>
      </c>
      <c r="E37" s="142">
        <v>259</v>
      </c>
      <c r="F37" s="141">
        <v>227</v>
      </c>
      <c r="G37" s="140">
        <f t="shared" si="15"/>
        <v>7064</v>
      </c>
      <c r="H37" s="144">
        <f t="shared" si="16"/>
        <v>0.0022742155340768535</v>
      </c>
      <c r="I37" s="143">
        <v>3097</v>
      </c>
      <c r="J37" s="141">
        <v>3061</v>
      </c>
      <c r="K37" s="142">
        <v>207</v>
      </c>
      <c r="L37" s="141">
        <v>201</v>
      </c>
      <c r="M37" s="140">
        <f t="shared" si="17"/>
        <v>6566</v>
      </c>
      <c r="N37" s="146">
        <f t="shared" si="18"/>
        <v>0.07584526347852583</v>
      </c>
      <c r="O37" s="145">
        <v>35675</v>
      </c>
      <c r="P37" s="141">
        <v>32751</v>
      </c>
      <c r="Q37" s="142">
        <v>1718</v>
      </c>
      <c r="R37" s="141">
        <v>1789</v>
      </c>
      <c r="S37" s="140">
        <f t="shared" si="19"/>
        <v>71933</v>
      </c>
      <c r="T37" s="144">
        <f t="shared" si="20"/>
        <v>0.002616907742224128</v>
      </c>
      <c r="U37" s="143">
        <v>31186</v>
      </c>
      <c r="V37" s="141">
        <v>29975</v>
      </c>
      <c r="W37" s="142">
        <v>2352</v>
      </c>
      <c r="X37" s="141">
        <v>2296</v>
      </c>
      <c r="Y37" s="140">
        <f t="shared" si="21"/>
        <v>65809</v>
      </c>
      <c r="Z37" s="139">
        <f t="shared" si="22"/>
        <v>0.09305718062878943</v>
      </c>
    </row>
    <row r="38" spans="1:26" ht="21" customHeight="1">
      <c r="A38" s="147" t="s">
        <v>183</v>
      </c>
      <c r="B38" s="374" t="s">
        <v>427</v>
      </c>
      <c r="C38" s="145">
        <v>3383</v>
      </c>
      <c r="D38" s="141">
        <v>3162</v>
      </c>
      <c r="E38" s="142">
        <v>22</v>
      </c>
      <c r="F38" s="141">
        <v>29</v>
      </c>
      <c r="G38" s="140">
        <f t="shared" si="15"/>
        <v>6596</v>
      </c>
      <c r="H38" s="144">
        <f t="shared" si="16"/>
        <v>0.0021235455354998477</v>
      </c>
      <c r="I38" s="143">
        <v>2077</v>
      </c>
      <c r="J38" s="141">
        <v>2037</v>
      </c>
      <c r="K38" s="142">
        <v>169</v>
      </c>
      <c r="L38" s="141">
        <v>173</v>
      </c>
      <c r="M38" s="140">
        <f t="shared" si="17"/>
        <v>4456</v>
      </c>
      <c r="N38" s="146">
        <f t="shared" si="18"/>
        <v>0.4802513464991023</v>
      </c>
      <c r="O38" s="145">
        <v>29388</v>
      </c>
      <c r="P38" s="141">
        <v>27905</v>
      </c>
      <c r="Q38" s="142">
        <v>1059</v>
      </c>
      <c r="R38" s="141">
        <v>961</v>
      </c>
      <c r="S38" s="140">
        <f t="shared" si="19"/>
        <v>59313</v>
      </c>
      <c r="T38" s="144">
        <f t="shared" si="20"/>
        <v>0.002157794738361249</v>
      </c>
      <c r="U38" s="143">
        <v>23500</v>
      </c>
      <c r="V38" s="141">
        <v>22891</v>
      </c>
      <c r="W38" s="142">
        <v>1238</v>
      </c>
      <c r="X38" s="141">
        <v>1276</v>
      </c>
      <c r="Y38" s="140">
        <f t="shared" si="21"/>
        <v>48905</v>
      </c>
      <c r="Z38" s="139">
        <f t="shared" si="22"/>
        <v>0.21282077497188423</v>
      </c>
    </row>
    <row r="39" spans="1:26" ht="21" customHeight="1">
      <c r="A39" s="147" t="s">
        <v>184</v>
      </c>
      <c r="B39" s="374" t="s">
        <v>428</v>
      </c>
      <c r="C39" s="145">
        <v>2599</v>
      </c>
      <c r="D39" s="141">
        <v>2776</v>
      </c>
      <c r="E39" s="142">
        <v>40</v>
      </c>
      <c r="F39" s="141">
        <v>28</v>
      </c>
      <c r="G39" s="140">
        <f t="shared" si="15"/>
        <v>5443</v>
      </c>
      <c r="H39" s="144">
        <f t="shared" si="16"/>
        <v>0.0017523435945611995</v>
      </c>
      <c r="I39" s="143">
        <v>2921</v>
      </c>
      <c r="J39" s="141">
        <v>2866</v>
      </c>
      <c r="K39" s="142">
        <v>15</v>
      </c>
      <c r="L39" s="141">
        <v>15</v>
      </c>
      <c r="M39" s="140">
        <f t="shared" si="17"/>
        <v>5817</v>
      </c>
      <c r="N39" s="146">
        <f t="shared" si="18"/>
        <v>-0.06429430978167439</v>
      </c>
      <c r="O39" s="145">
        <v>25208</v>
      </c>
      <c r="P39" s="141">
        <v>25424</v>
      </c>
      <c r="Q39" s="142">
        <v>639</v>
      </c>
      <c r="R39" s="141">
        <v>581</v>
      </c>
      <c r="S39" s="140">
        <f t="shared" si="19"/>
        <v>51852</v>
      </c>
      <c r="T39" s="144">
        <f t="shared" si="20"/>
        <v>0.0018863650932090348</v>
      </c>
      <c r="U39" s="143">
        <v>25348</v>
      </c>
      <c r="V39" s="141">
        <v>24193</v>
      </c>
      <c r="W39" s="142">
        <v>1253</v>
      </c>
      <c r="X39" s="141">
        <v>1212</v>
      </c>
      <c r="Y39" s="140">
        <f t="shared" si="21"/>
        <v>52006</v>
      </c>
      <c r="Z39" s="139">
        <f t="shared" si="22"/>
        <v>-0.0029611967849862975</v>
      </c>
    </row>
    <row r="40" spans="1:26" ht="21" customHeight="1">
      <c r="A40" s="147" t="s">
        <v>185</v>
      </c>
      <c r="B40" s="374" t="s">
        <v>429</v>
      </c>
      <c r="C40" s="145">
        <v>2237</v>
      </c>
      <c r="D40" s="141">
        <v>2112</v>
      </c>
      <c r="E40" s="142">
        <v>331</v>
      </c>
      <c r="F40" s="141">
        <v>353</v>
      </c>
      <c r="G40" s="140">
        <f t="shared" si="15"/>
        <v>5033</v>
      </c>
      <c r="H40" s="144">
        <f t="shared" si="16"/>
        <v>0.0016203463735856177</v>
      </c>
      <c r="I40" s="143">
        <v>1932</v>
      </c>
      <c r="J40" s="141">
        <v>1768</v>
      </c>
      <c r="K40" s="142">
        <v>412</v>
      </c>
      <c r="L40" s="141">
        <v>422</v>
      </c>
      <c r="M40" s="140">
        <f t="shared" si="17"/>
        <v>4534</v>
      </c>
      <c r="N40" s="146">
        <f t="shared" si="18"/>
        <v>0.11005734450816052</v>
      </c>
      <c r="O40" s="145">
        <v>17755</v>
      </c>
      <c r="P40" s="141">
        <v>17434</v>
      </c>
      <c r="Q40" s="142">
        <v>3362</v>
      </c>
      <c r="R40" s="141">
        <v>3185</v>
      </c>
      <c r="S40" s="140">
        <f t="shared" si="19"/>
        <v>41736</v>
      </c>
      <c r="T40" s="144">
        <f t="shared" si="20"/>
        <v>0.0015183470942330532</v>
      </c>
      <c r="U40" s="143">
        <v>17043</v>
      </c>
      <c r="V40" s="141">
        <v>16267</v>
      </c>
      <c r="W40" s="142">
        <v>3863</v>
      </c>
      <c r="X40" s="141">
        <v>3739</v>
      </c>
      <c r="Y40" s="140">
        <f t="shared" si="21"/>
        <v>40912</v>
      </c>
      <c r="Z40" s="139">
        <f t="shared" si="22"/>
        <v>0.020140789988267516</v>
      </c>
    </row>
    <row r="41" spans="1:26" ht="21" customHeight="1">
      <c r="A41" s="147" t="s">
        <v>186</v>
      </c>
      <c r="B41" s="374" t="s">
        <v>430</v>
      </c>
      <c r="C41" s="145">
        <v>766</v>
      </c>
      <c r="D41" s="141">
        <v>773</v>
      </c>
      <c r="E41" s="142">
        <v>1516</v>
      </c>
      <c r="F41" s="141">
        <v>1654</v>
      </c>
      <c r="G41" s="140">
        <f t="shared" si="15"/>
        <v>4709</v>
      </c>
      <c r="H41" s="144">
        <f t="shared" si="16"/>
        <v>0.0015160363745707675</v>
      </c>
      <c r="I41" s="143">
        <v>722</v>
      </c>
      <c r="J41" s="141">
        <v>816</v>
      </c>
      <c r="K41" s="142">
        <v>1528</v>
      </c>
      <c r="L41" s="141">
        <v>1635</v>
      </c>
      <c r="M41" s="140">
        <f t="shared" si="17"/>
        <v>4701</v>
      </c>
      <c r="N41" s="146">
        <f t="shared" si="18"/>
        <v>0.001701765581791026</v>
      </c>
      <c r="O41" s="145">
        <v>8000</v>
      </c>
      <c r="P41" s="141">
        <v>7960</v>
      </c>
      <c r="Q41" s="142">
        <v>16201</v>
      </c>
      <c r="R41" s="141">
        <v>16632</v>
      </c>
      <c r="S41" s="140">
        <f t="shared" si="19"/>
        <v>48793</v>
      </c>
      <c r="T41" s="144">
        <f t="shared" si="20"/>
        <v>0.0017750793024945697</v>
      </c>
      <c r="U41" s="143">
        <v>8331</v>
      </c>
      <c r="V41" s="141">
        <v>8252</v>
      </c>
      <c r="W41" s="142">
        <v>16300</v>
      </c>
      <c r="X41" s="141">
        <v>16806</v>
      </c>
      <c r="Y41" s="140">
        <f t="shared" si="21"/>
        <v>49689</v>
      </c>
      <c r="Z41" s="139">
        <f t="shared" si="22"/>
        <v>-0.018032160035420297</v>
      </c>
    </row>
    <row r="42" spans="1:26" ht="21" customHeight="1">
      <c r="A42" s="147" t="s">
        <v>187</v>
      </c>
      <c r="B42" s="374" t="s">
        <v>431</v>
      </c>
      <c r="C42" s="145">
        <v>1886</v>
      </c>
      <c r="D42" s="141">
        <v>1868</v>
      </c>
      <c r="E42" s="142">
        <v>80</v>
      </c>
      <c r="F42" s="141">
        <v>77</v>
      </c>
      <c r="G42" s="140">
        <f t="shared" si="15"/>
        <v>3911</v>
      </c>
      <c r="H42" s="144">
        <f t="shared" si="16"/>
        <v>0.0012591247103304888</v>
      </c>
      <c r="I42" s="143">
        <v>1748</v>
      </c>
      <c r="J42" s="141">
        <v>1810</v>
      </c>
      <c r="K42" s="142">
        <v>43</v>
      </c>
      <c r="L42" s="141">
        <v>45</v>
      </c>
      <c r="M42" s="140">
        <f t="shared" si="17"/>
        <v>3646</v>
      </c>
      <c r="N42" s="146">
        <f t="shared" si="18"/>
        <v>0.07268239166209556</v>
      </c>
      <c r="O42" s="145">
        <v>16020</v>
      </c>
      <c r="P42" s="141">
        <v>15651</v>
      </c>
      <c r="Q42" s="142">
        <v>542</v>
      </c>
      <c r="R42" s="141">
        <v>558</v>
      </c>
      <c r="S42" s="140">
        <f t="shared" si="19"/>
        <v>32771</v>
      </c>
      <c r="T42" s="144">
        <f t="shared" si="20"/>
        <v>0.001192202238477846</v>
      </c>
      <c r="U42" s="143">
        <v>21826</v>
      </c>
      <c r="V42" s="141">
        <v>20955</v>
      </c>
      <c r="W42" s="142">
        <v>341</v>
      </c>
      <c r="X42" s="141">
        <v>350</v>
      </c>
      <c r="Y42" s="140">
        <f t="shared" si="21"/>
        <v>43472</v>
      </c>
      <c r="Z42" s="139">
        <f t="shared" si="22"/>
        <v>-0.24615844681634158</v>
      </c>
    </row>
    <row r="43" spans="1:26" ht="21" customHeight="1">
      <c r="A43" s="147" t="s">
        <v>188</v>
      </c>
      <c r="B43" s="374" t="s">
        <v>432</v>
      </c>
      <c r="C43" s="145">
        <v>1674</v>
      </c>
      <c r="D43" s="141">
        <v>1654</v>
      </c>
      <c r="E43" s="142">
        <v>13</v>
      </c>
      <c r="F43" s="141">
        <v>21</v>
      </c>
      <c r="G43" s="140">
        <f t="shared" si="15"/>
        <v>3362</v>
      </c>
      <c r="H43" s="144">
        <f t="shared" si="16"/>
        <v>0.0010823772119997709</v>
      </c>
      <c r="I43" s="143">
        <v>1376</v>
      </c>
      <c r="J43" s="141">
        <v>1389</v>
      </c>
      <c r="K43" s="142">
        <v>163</v>
      </c>
      <c r="L43" s="141">
        <v>142</v>
      </c>
      <c r="M43" s="140">
        <f t="shared" si="17"/>
        <v>3070</v>
      </c>
      <c r="N43" s="146">
        <f t="shared" si="18"/>
        <v>0.09511400651465807</v>
      </c>
      <c r="O43" s="145">
        <v>13317</v>
      </c>
      <c r="P43" s="141">
        <v>12693</v>
      </c>
      <c r="Q43" s="142">
        <v>489</v>
      </c>
      <c r="R43" s="141">
        <v>498</v>
      </c>
      <c r="S43" s="140">
        <f t="shared" si="19"/>
        <v>26997</v>
      </c>
      <c r="T43" s="144">
        <f t="shared" si="20"/>
        <v>0.0009821453062825794</v>
      </c>
      <c r="U43" s="143">
        <v>12765</v>
      </c>
      <c r="V43" s="141">
        <v>12494</v>
      </c>
      <c r="W43" s="142">
        <v>1279</v>
      </c>
      <c r="X43" s="141">
        <v>1128</v>
      </c>
      <c r="Y43" s="140">
        <f t="shared" si="21"/>
        <v>27666</v>
      </c>
      <c r="Z43" s="139">
        <f t="shared" si="22"/>
        <v>-0.024181305573628298</v>
      </c>
    </row>
    <row r="44" spans="1:26" ht="21" customHeight="1">
      <c r="A44" s="147" t="s">
        <v>189</v>
      </c>
      <c r="B44" s="374" t="s">
        <v>433</v>
      </c>
      <c r="C44" s="145">
        <v>1122</v>
      </c>
      <c r="D44" s="141">
        <v>1025</v>
      </c>
      <c r="E44" s="142">
        <v>317</v>
      </c>
      <c r="F44" s="141">
        <v>376</v>
      </c>
      <c r="G44" s="140">
        <f t="shared" si="15"/>
        <v>2840</v>
      </c>
      <c r="H44" s="144">
        <f t="shared" si="16"/>
        <v>0.0009143222135869569</v>
      </c>
      <c r="I44" s="143">
        <v>911</v>
      </c>
      <c r="J44" s="141">
        <v>1048</v>
      </c>
      <c r="K44" s="142">
        <v>143</v>
      </c>
      <c r="L44" s="141">
        <v>233</v>
      </c>
      <c r="M44" s="140">
        <f t="shared" si="17"/>
        <v>2335</v>
      </c>
      <c r="N44" s="146">
        <f t="shared" si="18"/>
        <v>0.21627408993576025</v>
      </c>
      <c r="O44" s="145">
        <v>11299</v>
      </c>
      <c r="P44" s="141">
        <v>10126</v>
      </c>
      <c r="Q44" s="142">
        <v>2790</v>
      </c>
      <c r="R44" s="141">
        <v>2358</v>
      </c>
      <c r="S44" s="140">
        <f t="shared" si="19"/>
        <v>26573</v>
      </c>
      <c r="T44" s="144">
        <f t="shared" si="20"/>
        <v>0.0009667202735062038</v>
      </c>
      <c r="U44" s="143">
        <v>11593</v>
      </c>
      <c r="V44" s="141">
        <v>10742</v>
      </c>
      <c r="W44" s="142">
        <v>2168</v>
      </c>
      <c r="X44" s="141">
        <v>2197</v>
      </c>
      <c r="Y44" s="140">
        <f t="shared" si="21"/>
        <v>26700</v>
      </c>
      <c r="Z44" s="139">
        <f t="shared" si="22"/>
        <v>-0.004756554307116079</v>
      </c>
    </row>
    <row r="45" spans="1:26" ht="21" customHeight="1">
      <c r="A45" s="147" t="s">
        <v>192</v>
      </c>
      <c r="B45" s="374" t="s">
        <v>434</v>
      </c>
      <c r="C45" s="145">
        <v>1149</v>
      </c>
      <c r="D45" s="141">
        <v>1093</v>
      </c>
      <c r="E45" s="142">
        <v>163</v>
      </c>
      <c r="F45" s="141">
        <v>169</v>
      </c>
      <c r="G45" s="140">
        <f t="shared" si="15"/>
        <v>2574</v>
      </c>
      <c r="H45" s="144">
        <f t="shared" si="16"/>
        <v>0.0008286849921735306</v>
      </c>
      <c r="I45" s="143">
        <v>682</v>
      </c>
      <c r="J45" s="141">
        <v>749</v>
      </c>
      <c r="K45" s="142">
        <v>324</v>
      </c>
      <c r="L45" s="141">
        <v>224</v>
      </c>
      <c r="M45" s="140">
        <f t="shared" si="17"/>
        <v>1979</v>
      </c>
      <c r="N45" s="146">
        <f t="shared" si="18"/>
        <v>0.3006568974229409</v>
      </c>
      <c r="O45" s="145">
        <v>7341</v>
      </c>
      <c r="P45" s="141">
        <v>7045</v>
      </c>
      <c r="Q45" s="142">
        <v>2456</v>
      </c>
      <c r="R45" s="141">
        <v>2348</v>
      </c>
      <c r="S45" s="140">
        <f t="shared" si="19"/>
        <v>19190</v>
      </c>
      <c r="T45" s="144">
        <f t="shared" si="20"/>
        <v>0.0006981282523081342</v>
      </c>
      <c r="U45" s="143">
        <v>6894</v>
      </c>
      <c r="V45" s="141">
        <v>6746</v>
      </c>
      <c r="W45" s="142">
        <v>2859</v>
      </c>
      <c r="X45" s="141">
        <v>2631</v>
      </c>
      <c r="Y45" s="140">
        <f t="shared" si="21"/>
        <v>19130</v>
      </c>
      <c r="Z45" s="139">
        <f t="shared" si="22"/>
        <v>0.003136434918975528</v>
      </c>
    </row>
    <row r="46" spans="1:26" ht="21" customHeight="1">
      <c r="A46" s="147" t="s">
        <v>190</v>
      </c>
      <c r="B46" s="374" t="s">
        <v>435</v>
      </c>
      <c r="C46" s="145">
        <v>1116</v>
      </c>
      <c r="D46" s="141">
        <v>1065</v>
      </c>
      <c r="E46" s="142">
        <v>113</v>
      </c>
      <c r="F46" s="141">
        <v>113</v>
      </c>
      <c r="G46" s="140">
        <f t="shared" si="15"/>
        <v>2407</v>
      </c>
      <c r="H46" s="144">
        <f t="shared" si="16"/>
        <v>0.0007749202704590863</v>
      </c>
      <c r="I46" s="143">
        <v>944</v>
      </c>
      <c r="J46" s="141">
        <v>1050</v>
      </c>
      <c r="K46" s="142">
        <v>212</v>
      </c>
      <c r="L46" s="141">
        <v>151</v>
      </c>
      <c r="M46" s="140">
        <f t="shared" si="17"/>
        <v>2357</v>
      </c>
      <c r="N46" s="146">
        <f t="shared" si="18"/>
        <v>0.02121340687314377</v>
      </c>
      <c r="O46" s="145">
        <v>11221</v>
      </c>
      <c r="P46" s="141">
        <v>11316</v>
      </c>
      <c r="Q46" s="142">
        <v>1936</v>
      </c>
      <c r="R46" s="141">
        <v>1745</v>
      </c>
      <c r="S46" s="140">
        <f t="shared" si="19"/>
        <v>26218</v>
      </c>
      <c r="T46" s="144">
        <f t="shared" si="20"/>
        <v>0.0009538054465354175</v>
      </c>
      <c r="U46" s="143">
        <v>10323</v>
      </c>
      <c r="V46" s="141">
        <v>10509</v>
      </c>
      <c r="W46" s="142">
        <v>1205</v>
      </c>
      <c r="X46" s="141">
        <v>1018</v>
      </c>
      <c r="Y46" s="140">
        <f t="shared" si="21"/>
        <v>23055</v>
      </c>
      <c r="Z46" s="139">
        <f t="shared" si="22"/>
        <v>0.13719366731728466</v>
      </c>
    </row>
    <row r="47" spans="1:26" ht="21" customHeight="1">
      <c r="A47" s="147" t="s">
        <v>195</v>
      </c>
      <c r="B47" s="374" t="s">
        <v>195</v>
      </c>
      <c r="C47" s="145">
        <v>727</v>
      </c>
      <c r="D47" s="141">
        <v>705</v>
      </c>
      <c r="E47" s="142">
        <v>262</v>
      </c>
      <c r="F47" s="141">
        <v>256</v>
      </c>
      <c r="G47" s="140">
        <f t="shared" si="15"/>
        <v>1950</v>
      </c>
      <c r="H47" s="144">
        <f t="shared" si="16"/>
        <v>0.0006277916607375232</v>
      </c>
      <c r="I47" s="143">
        <v>334</v>
      </c>
      <c r="J47" s="141">
        <v>338</v>
      </c>
      <c r="K47" s="142">
        <v>267</v>
      </c>
      <c r="L47" s="141">
        <v>228</v>
      </c>
      <c r="M47" s="140">
        <f t="shared" si="17"/>
        <v>1167</v>
      </c>
      <c r="N47" s="146">
        <f t="shared" si="18"/>
        <v>0.6709511568123394</v>
      </c>
      <c r="O47" s="145">
        <v>5659</v>
      </c>
      <c r="P47" s="141">
        <v>5571</v>
      </c>
      <c r="Q47" s="142">
        <v>2055</v>
      </c>
      <c r="R47" s="141">
        <v>2117</v>
      </c>
      <c r="S47" s="140">
        <f t="shared" si="19"/>
        <v>15402</v>
      </c>
      <c r="T47" s="144">
        <f t="shared" si="20"/>
        <v>0.0005603215915607027</v>
      </c>
      <c r="U47" s="143">
        <v>4105</v>
      </c>
      <c r="V47" s="141">
        <v>3939</v>
      </c>
      <c r="W47" s="142">
        <v>3059</v>
      </c>
      <c r="X47" s="141">
        <v>2950</v>
      </c>
      <c r="Y47" s="140">
        <f t="shared" si="21"/>
        <v>14053</v>
      </c>
      <c r="Z47" s="139">
        <f t="shared" si="22"/>
        <v>0.09599373799188782</v>
      </c>
    </row>
    <row r="48" spans="1:26" ht="21" customHeight="1">
      <c r="A48" s="147" t="s">
        <v>193</v>
      </c>
      <c r="B48" s="374" t="s">
        <v>193</v>
      </c>
      <c r="C48" s="145">
        <v>439</v>
      </c>
      <c r="D48" s="141">
        <v>342</v>
      </c>
      <c r="E48" s="142">
        <v>563</v>
      </c>
      <c r="F48" s="141">
        <v>516</v>
      </c>
      <c r="G48" s="140">
        <f t="shared" si="15"/>
        <v>1860</v>
      </c>
      <c r="H48" s="144">
        <f t="shared" si="16"/>
        <v>0.000598816661011176</v>
      </c>
      <c r="I48" s="143">
        <v>618</v>
      </c>
      <c r="J48" s="141">
        <v>870</v>
      </c>
      <c r="K48" s="142">
        <v>530</v>
      </c>
      <c r="L48" s="141">
        <v>486</v>
      </c>
      <c r="M48" s="140">
        <f t="shared" si="17"/>
        <v>2504</v>
      </c>
      <c r="N48" s="146">
        <f t="shared" si="18"/>
        <v>-0.25718849840255587</v>
      </c>
      <c r="O48" s="145">
        <v>4751</v>
      </c>
      <c r="P48" s="141">
        <v>5412</v>
      </c>
      <c r="Q48" s="142">
        <v>6724</v>
      </c>
      <c r="R48" s="141">
        <v>5633</v>
      </c>
      <c r="S48" s="140">
        <f t="shared" si="19"/>
        <v>22520</v>
      </c>
      <c r="T48" s="144">
        <f t="shared" si="20"/>
        <v>0.0008192729672735374</v>
      </c>
      <c r="U48" s="143">
        <v>4391</v>
      </c>
      <c r="V48" s="141">
        <v>5616</v>
      </c>
      <c r="W48" s="142">
        <v>4938</v>
      </c>
      <c r="X48" s="141">
        <v>4636</v>
      </c>
      <c r="Y48" s="140">
        <f t="shared" si="21"/>
        <v>19581</v>
      </c>
      <c r="Z48" s="139">
        <f t="shared" si="22"/>
        <v>0.15009447934221942</v>
      </c>
    </row>
    <row r="49" spans="1:26" ht="21" customHeight="1">
      <c r="A49" s="147" t="s">
        <v>191</v>
      </c>
      <c r="B49" s="374" t="s">
        <v>191</v>
      </c>
      <c r="C49" s="145">
        <v>419</v>
      </c>
      <c r="D49" s="141">
        <v>396</v>
      </c>
      <c r="E49" s="142">
        <v>540</v>
      </c>
      <c r="F49" s="141">
        <v>468</v>
      </c>
      <c r="G49" s="140">
        <f t="shared" si="15"/>
        <v>1823</v>
      </c>
      <c r="H49" s="144">
        <f aca="true" t="shared" si="23" ref="H49:H59">G49/$G$9</f>
        <v>0.0005869047166792333</v>
      </c>
      <c r="I49" s="143">
        <v>451</v>
      </c>
      <c r="J49" s="141">
        <v>429</v>
      </c>
      <c r="K49" s="142">
        <v>235</v>
      </c>
      <c r="L49" s="141">
        <v>299</v>
      </c>
      <c r="M49" s="140">
        <f aca="true" t="shared" si="24" ref="M49:M59">SUM(I49:L49)</f>
        <v>1414</v>
      </c>
      <c r="N49" s="146">
        <f aca="true" t="shared" si="25" ref="N49:N59">IF(ISERROR(G49/M49-1),"         /0",(G49/M49-1))</f>
        <v>0.2892503536067892</v>
      </c>
      <c r="O49" s="145">
        <v>3589</v>
      </c>
      <c r="P49" s="141">
        <v>3767</v>
      </c>
      <c r="Q49" s="142">
        <v>5131</v>
      </c>
      <c r="R49" s="141">
        <v>5820</v>
      </c>
      <c r="S49" s="140">
        <f aca="true" t="shared" si="26" ref="S49:S59">SUM(O49:R49)</f>
        <v>18307</v>
      </c>
      <c r="T49" s="144">
        <f aca="true" t="shared" si="27" ref="T49:T59">S49/$S$9</f>
        <v>0.0006660048939554462</v>
      </c>
      <c r="U49" s="143">
        <v>4405</v>
      </c>
      <c r="V49" s="141">
        <v>4234</v>
      </c>
      <c r="W49" s="142">
        <v>4043</v>
      </c>
      <c r="X49" s="141">
        <v>4766</v>
      </c>
      <c r="Y49" s="140">
        <f aca="true" t="shared" si="28" ref="Y49:Y59">SUM(U49:X49)</f>
        <v>17448</v>
      </c>
      <c r="Z49" s="139">
        <f aca="true" t="shared" si="29" ref="Z49:Z59">IF(ISERROR(S49/Y49-1),"         /0",IF(S49/Y49&gt;5,"  *  ",(S49/Y49-1)))</f>
        <v>0.04923200366804226</v>
      </c>
    </row>
    <row r="50" spans="1:26" ht="21" customHeight="1">
      <c r="A50" s="147" t="s">
        <v>194</v>
      </c>
      <c r="B50" s="374" t="s">
        <v>436</v>
      </c>
      <c r="C50" s="145">
        <v>548</v>
      </c>
      <c r="D50" s="141">
        <v>526</v>
      </c>
      <c r="E50" s="142">
        <v>276</v>
      </c>
      <c r="F50" s="141">
        <v>276</v>
      </c>
      <c r="G50" s="140">
        <f t="shared" si="15"/>
        <v>1626</v>
      </c>
      <c r="H50" s="144">
        <f t="shared" si="23"/>
        <v>0.0005234816617226732</v>
      </c>
      <c r="I50" s="143">
        <v>556</v>
      </c>
      <c r="J50" s="141">
        <v>548</v>
      </c>
      <c r="K50" s="142">
        <v>769</v>
      </c>
      <c r="L50" s="141">
        <v>912</v>
      </c>
      <c r="M50" s="140">
        <f t="shared" si="24"/>
        <v>2785</v>
      </c>
      <c r="N50" s="146">
        <f t="shared" si="25"/>
        <v>-0.4161579892280072</v>
      </c>
      <c r="O50" s="145">
        <v>5124</v>
      </c>
      <c r="P50" s="141">
        <v>4768</v>
      </c>
      <c r="Q50" s="142">
        <v>3327</v>
      </c>
      <c r="R50" s="141">
        <v>3167</v>
      </c>
      <c r="S50" s="140">
        <f t="shared" si="26"/>
        <v>16386</v>
      </c>
      <c r="T50" s="144">
        <f t="shared" si="27"/>
        <v>0.000596119309136065</v>
      </c>
      <c r="U50" s="143">
        <v>3992</v>
      </c>
      <c r="V50" s="141">
        <v>3678</v>
      </c>
      <c r="W50" s="142">
        <v>5713</v>
      </c>
      <c r="X50" s="141">
        <v>5060</v>
      </c>
      <c r="Y50" s="140">
        <f t="shared" si="28"/>
        <v>18443</v>
      </c>
      <c r="Z50" s="139">
        <f t="shared" si="29"/>
        <v>-0.1115328308843464</v>
      </c>
    </row>
    <row r="51" spans="1:26" ht="21" customHeight="1">
      <c r="A51" s="147" t="s">
        <v>196</v>
      </c>
      <c r="B51" s="374" t="s">
        <v>437</v>
      </c>
      <c r="C51" s="145">
        <v>820</v>
      </c>
      <c r="D51" s="141">
        <v>726</v>
      </c>
      <c r="E51" s="142">
        <v>38</v>
      </c>
      <c r="F51" s="141">
        <v>42</v>
      </c>
      <c r="G51" s="140">
        <f t="shared" si="15"/>
        <v>1626</v>
      </c>
      <c r="H51" s="144">
        <f t="shared" si="23"/>
        <v>0.0005234816617226732</v>
      </c>
      <c r="I51" s="143">
        <v>883</v>
      </c>
      <c r="J51" s="141">
        <v>1076</v>
      </c>
      <c r="K51" s="142">
        <v>42</v>
      </c>
      <c r="L51" s="141">
        <v>56</v>
      </c>
      <c r="M51" s="140">
        <f t="shared" si="24"/>
        <v>2057</v>
      </c>
      <c r="N51" s="146">
        <f t="shared" si="25"/>
        <v>-0.20952843947496358</v>
      </c>
      <c r="O51" s="145">
        <v>9369</v>
      </c>
      <c r="P51" s="141">
        <v>9460</v>
      </c>
      <c r="Q51" s="142">
        <v>295</v>
      </c>
      <c r="R51" s="141">
        <v>245</v>
      </c>
      <c r="S51" s="140">
        <f t="shared" si="26"/>
        <v>19369</v>
      </c>
      <c r="T51" s="144">
        <f t="shared" si="27"/>
        <v>0.0007046402354849532</v>
      </c>
      <c r="U51" s="143">
        <v>8584</v>
      </c>
      <c r="V51" s="141">
        <v>9581</v>
      </c>
      <c r="W51" s="142">
        <v>415</v>
      </c>
      <c r="X51" s="141">
        <v>433</v>
      </c>
      <c r="Y51" s="140">
        <f t="shared" si="28"/>
        <v>19013</v>
      </c>
      <c r="Z51" s="139">
        <f t="shared" si="29"/>
        <v>0.018724030926208446</v>
      </c>
    </row>
    <row r="52" spans="1:26" ht="21" customHeight="1">
      <c r="A52" s="147" t="s">
        <v>197</v>
      </c>
      <c r="B52" s="374" t="s">
        <v>438</v>
      </c>
      <c r="C52" s="145">
        <v>131</v>
      </c>
      <c r="D52" s="141">
        <v>136</v>
      </c>
      <c r="E52" s="142">
        <v>594</v>
      </c>
      <c r="F52" s="141">
        <v>712</v>
      </c>
      <c r="G52" s="140">
        <f t="shared" si="15"/>
        <v>1573</v>
      </c>
      <c r="H52" s="144">
        <f t="shared" si="23"/>
        <v>0.0005064186063282688</v>
      </c>
      <c r="I52" s="143">
        <v>11</v>
      </c>
      <c r="J52" s="141">
        <v>85</v>
      </c>
      <c r="K52" s="142">
        <v>694</v>
      </c>
      <c r="L52" s="141">
        <v>917</v>
      </c>
      <c r="M52" s="140">
        <f t="shared" si="24"/>
        <v>1707</v>
      </c>
      <c r="N52" s="146">
        <f t="shared" si="25"/>
        <v>-0.0785002929115407</v>
      </c>
      <c r="O52" s="145">
        <v>661</v>
      </c>
      <c r="P52" s="141">
        <v>810</v>
      </c>
      <c r="Q52" s="142">
        <v>3410</v>
      </c>
      <c r="R52" s="141">
        <v>4389</v>
      </c>
      <c r="S52" s="140">
        <f t="shared" si="26"/>
        <v>9270</v>
      </c>
      <c r="T52" s="144">
        <f t="shared" si="27"/>
        <v>0.00033724069301179806</v>
      </c>
      <c r="U52" s="143">
        <v>103</v>
      </c>
      <c r="V52" s="141">
        <v>487</v>
      </c>
      <c r="W52" s="142">
        <v>3021</v>
      </c>
      <c r="X52" s="141">
        <v>4324</v>
      </c>
      <c r="Y52" s="140">
        <f t="shared" si="28"/>
        <v>7935</v>
      </c>
      <c r="Z52" s="139">
        <f t="shared" si="29"/>
        <v>0.16824196597353502</v>
      </c>
    </row>
    <row r="53" spans="1:26" ht="21" customHeight="1">
      <c r="A53" s="147" t="s">
        <v>198</v>
      </c>
      <c r="B53" s="374" t="s">
        <v>198</v>
      </c>
      <c r="C53" s="145">
        <v>476</v>
      </c>
      <c r="D53" s="141">
        <v>510</v>
      </c>
      <c r="E53" s="142">
        <v>33</v>
      </c>
      <c r="F53" s="141">
        <v>23</v>
      </c>
      <c r="G53" s="140">
        <f t="shared" si="15"/>
        <v>1042</v>
      </c>
      <c r="H53" s="144">
        <f t="shared" si="23"/>
        <v>0.0003354661079428201</v>
      </c>
      <c r="I53" s="143">
        <v>450</v>
      </c>
      <c r="J53" s="141">
        <v>468</v>
      </c>
      <c r="K53" s="142">
        <v>46</v>
      </c>
      <c r="L53" s="141">
        <v>33</v>
      </c>
      <c r="M53" s="140">
        <f t="shared" si="24"/>
        <v>997</v>
      </c>
      <c r="N53" s="146">
        <f t="shared" si="25"/>
        <v>0.04513540621865597</v>
      </c>
      <c r="O53" s="145">
        <v>4238</v>
      </c>
      <c r="P53" s="141">
        <v>4345</v>
      </c>
      <c r="Q53" s="142">
        <v>243</v>
      </c>
      <c r="R53" s="141">
        <v>202</v>
      </c>
      <c r="S53" s="140">
        <f t="shared" si="26"/>
        <v>9028</v>
      </c>
      <c r="T53" s="144">
        <f t="shared" si="27"/>
        <v>0.00032843678279509305</v>
      </c>
      <c r="U53" s="143">
        <v>4514</v>
      </c>
      <c r="V53" s="141">
        <v>4349</v>
      </c>
      <c r="W53" s="142">
        <v>249</v>
      </c>
      <c r="X53" s="141">
        <v>241</v>
      </c>
      <c r="Y53" s="140">
        <f t="shared" si="28"/>
        <v>9353</v>
      </c>
      <c r="Z53" s="139">
        <f t="shared" si="29"/>
        <v>-0.034748209130760155</v>
      </c>
    </row>
    <row r="54" spans="1:26" ht="21" customHeight="1">
      <c r="A54" s="147" t="s">
        <v>190</v>
      </c>
      <c r="B54" s="374" t="s">
        <v>439</v>
      </c>
      <c r="C54" s="145">
        <v>0</v>
      </c>
      <c r="D54" s="141">
        <v>0</v>
      </c>
      <c r="E54" s="142">
        <v>463</v>
      </c>
      <c r="F54" s="141">
        <v>528</v>
      </c>
      <c r="G54" s="140">
        <f t="shared" si="15"/>
        <v>991</v>
      </c>
      <c r="H54" s="144">
        <f t="shared" si="23"/>
        <v>0.0003190469414312233</v>
      </c>
      <c r="I54" s="143"/>
      <c r="J54" s="141"/>
      <c r="K54" s="142">
        <v>564</v>
      </c>
      <c r="L54" s="141">
        <v>701</v>
      </c>
      <c r="M54" s="140">
        <f t="shared" si="24"/>
        <v>1265</v>
      </c>
      <c r="N54" s="146">
        <f t="shared" si="25"/>
        <v>-0.21660079051383396</v>
      </c>
      <c r="O54" s="145"/>
      <c r="P54" s="141"/>
      <c r="Q54" s="142">
        <v>4495</v>
      </c>
      <c r="R54" s="141">
        <v>4836</v>
      </c>
      <c r="S54" s="140">
        <f t="shared" si="26"/>
        <v>9331</v>
      </c>
      <c r="T54" s="144">
        <f t="shared" si="27"/>
        <v>0.00033945986046311625</v>
      </c>
      <c r="U54" s="143"/>
      <c r="V54" s="141"/>
      <c r="W54" s="142">
        <v>7053</v>
      </c>
      <c r="X54" s="141">
        <v>7553</v>
      </c>
      <c r="Y54" s="140">
        <f t="shared" si="28"/>
        <v>14606</v>
      </c>
      <c r="Z54" s="139">
        <f t="shared" si="29"/>
        <v>-0.3611529508421196</v>
      </c>
    </row>
    <row r="55" spans="1:26" ht="21" customHeight="1">
      <c r="A55" s="147" t="s">
        <v>440</v>
      </c>
      <c r="B55" s="374" t="s">
        <v>441</v>
      </c>
      <c r="C55" s="145">
        <v>0</v>
      </c>
      <c r="D55" s="141">
        <v>0</v>
      </c>
      <c r="E55" s="142">
        <v>417</v>
      </c>
      <c r="F55" s="141">
        <v>513</v>
      </c>
      <c r="G55" s="140">
        <f t="shared" si="15"/>
        <v>930</v>
      </c>
      <c r="H55" s="144">
        <f t="shared" si="23"/>
        <v>0.000299408330505588</v>
      </c>
      <c r="I55" s="143"/>
      <c r="J55" s="141"/>
      <c r="K55" s="142">
        <v>600</v>
      </c>
      <c r="L55" s="141">
        <v>736</v>
      </c>
      <c r="M55" s="140">
        <f t="shared" si="24"/>
        <v>1336</v>
      </c>
      <c r="N55" s="146">
        <f t="shared" si="25"/>
        <v>-0.30389221556886226</v>
      </c>
      <c r="O55" s="145"/>
      <c r="P55" s="141"/>
      <c r="Q55" s="142">
        <v>3852</v>
      </c>
      <c r="R55" s="141">
        <v>3747</v>
      </c>
      <c r="S55" s="140">
        <f t="shared" si="26"/>
        <v>7599</v>
      </c>
      <c r="T55" s="144">
        <f t="shared" si="27"/>
        <v>0.000276450056763393</v>
      </c>
      <c r="U55" s="143"/>
      <c r="V55" s="141"/>
      <c r="W55" s="142">
        <v>6037</v>
      </c>
      <c r="X55" s="141">
        <v>6022</v>
      </c>
      <c r="Y55" s="140">
        <f t="shared" si="28"/>
        <v>12059</v>
      </c>
      <c r="Z55" s="139">
        <f t="shared" si="29"/>
        <v>-0.3698482461232274</v>
      </c>
    </row>
    <row r="56" spans="1:26" ht="21" customHeight="1">
      <c r="A56" s="147" t="s">
        <v>442</v>
      </c>
      <c r="B56" s="374" t="s">
        <v>442</v>
      </c>
      <c r="C56" s="145">
        <v>0</v>
      </c>
      <c r="D56" s="141">
        <v>0</v>
      </c>
      <c r="E56" s="142">
        <v>461</v>
      </c>
      <c r="F56" s="141">
        <v>435</v>
      </c>
      <c r="G56" s="140">
        <f t="shared" si="15"/>
        <v>896</v>
      </c>
      <c r="H56" s="144">
        <f t="shared" si="23"/>
        <v>0.0002884622194978568</v>
      </c>
      <c r="I56" s="143"/>
      <c r="J56" s="141"/>
      <c r="K56" s="142">
        <v>255</v>
      </c>
      <c r="L56" s="141">
        <v>251</v>
      </c>
      <c r="M56" s="140">
        <f t="shared" si="24"/>
        <v>506</v>
      </c>
      <c r="N56" s="146">
        <f t="shared" si="25"/>
        <v>0.7707509881422925</v>
      </c>
      <c r="O56" s="145"/>
      <c r="P56" s="141"/>
      <c r="Q56" s="142">
        <v>3475</v>
      </c>
      <c r="R56" s="141">
        <v>3251</v>
      </c>
      <c r="S56" s="140">
        <f t="shared" si="26"/>
        <v>6726</v>
      </c>
      <c r="T56" s="144">
        <f t="shared" si="27"/>
        <v>0.0002446904963535441</v>
      </c>
      <c r="U56" s="143"/>
      <c r="V56" s="141"/>
      <c r="W56" s="142">
        <v>2547</v>
      </c>
      <c r="X56" s="141">
        <v>2481</v>
      </c>
      <c r="Y56" s="140">
        <f t="shared" si="28"/>
        <v>5028</v>
      </c>
      <c r="Z56" s="139">
        <f t="shared" si="29"/>
        <v>0.337708830548926</v>
      </c>
    </row>
    <row r="57" spans="1:26" ht="21" customHeight="1">
      <c r="A57" s="147" t="s">
        <v>200</v>
      </c>
      <c r="B57" s="374" t="s">
        <v>443</v>
      </c>
      <c r="C57" s="145">
        <v>403</v>
      </c>
      <c r="D57" s="141">
        <v>374</v>
      </c>
      <c r="E57" s="142">
        <v>36</v>
      </c>
      <c r="F57" s="141">
        <v>39</v>
      </c>
      <c r="G57" s="140">
        <f t="shared" si="15"/>
        <v>852</v>
      </c>
      <c r="H57" s="144">
        <f t="shared" si="23"/>
        <v>0.0002742966640760871</v>
      </c>
      <c r="I57" s="143">
        <v>529</v>
      </c>
      <c r="J57" s="141">
        <v>456</v>
      </c>
      <c r="K57" s="142">
        <v>20</v>
      </c>
      <c r="L57" s="141">
        <v>26</v>
      </c>
      <c r="M57" s="140">
        <f t="shared" si="24"/>
        <v>1031</v>
      </c>
      <c r="N57" s="146">
        <f t="shared" si="25"/>
        <v>-0.17361784675072744</v>
      </c>
      <c r="O57" s="145">
        <v>4164</v>
      </c>
      <c r="P57" s="141">
        <v>3879</v>
      </c>
      <c r="Q57" s="142">
        <v>228</v>
      </c>
      <c r="R57" s="141">
        <v>235</v>
      </c>
      <c r="S57" s="140">
        <f t="shared" si="26"/>
        <v>8506</v>
      </c>
      <c r="T57" s="144">
        <f t="shared" si="27"/>
        <v>0.0003094465301788947</v>
      </c>
      <c r="U57" s="143">
        <v>4538</v>
      </c>
      <c r="V57" s="141">
        <v>4095</v>
      </c>
      <c r="W57" s="142">
        <v>349</v>
      </c>
      <c r="X57" s="141">
        <v>380</v>
      </c>
      <c r="Y57" s="140">
        <f t="shared" si="28"/>
        <v>9362</v>
      </c>
      <c r="Z57" s="139">
        <f t="shared" si="29"/>
        <v>-0.09143345439008754</v>
      </c>
    </row>
    <row r="58" spans="1:26" ht="21" customHeight="1">
      <c r="A58" s="147" t="s">
        <v>199</v>
      </c>
      <c r="B58" s="374" t="s">
        <v>199</v>
      </c>
      <c r="C58" s="145">
        <v>328</v>
      </c>
      <c r="D58" s="141">
        <v>396</v>
      </c>
      <c r="E58" s="142">
        <v>58</v>
      </c>
      <c r="F58" s="141">
        <v>64</v>
      </c>
      <c r="G58" s="140">
        <f t="shared" si="15"/>
        <v>846</v>
      </c>
      <c r="H58" s="144">
        <f t="shared" si="23"/>
        <v>0.00027236499742766394</v>
      </c>
      <c r="I58" s="143">
        <v>425</v>
      </c>
      <c r="J58" s="141">
        <v>446</v>
      </c>
      <c r="K58" s="142">
        <v>250</v>
      </c>
      <c r="L58" s="141">
        <v>156</v>
      </c>
      <c r="M58" s="140">
        <f t="shared" si="24"/>
        <v>1277</v>
      </c>
      <c r="N58" s="146">
        <f t="shared" si="25"/>
        <v>-0.3375097885669538</v>
      </c>
      <c r="O58" s="145">
        <v>3077</v>
      </c>
      <c r="P58" s="141">
        <v>3545</v>
      </c>
      <c r="Q58" s="142">
        <v>868</v>
      </c>
      <c r="R58" s="141">
        <v>840</v>
      </c>
      <c r="S58" s="140">
        <f t="shared" si="26"/>
        <v>8330</v>
      </c>
      <c r="T58" s="144">
        <f t="shared" si="27"/>
        <v>0.0003030436863849275</v>
      </c>
      <c r="U58" s="143">
        <v>2982</v>
      </c>
      <c r="V58" s="141">
        <v>3329</v>
      </c>
      <c r="W58" s="142">
        <v>1270</v>
      </c>
      <c r="X58" s="141">
        <v>1217</v>
      </c>
      <c r="Y58" s="140">
        <f t="shared" si="28"/>
        <v>8798</v>
      </c>
      <c r="Z58" s="139">
        <f t="shared" si="29"/>
        <v>-0.05319390770629684</v>
      </c>
    </row>
    <row r="59" spans="1:26" ht="21" customHeight="1" thickBot="1">
      <c r="A59" s="138" t="s">
        <v>56</v>
      </c>
      <c r="B59" s="375" t="s">
        <v>56</v>
      </c>
      <c r="C59" s="136">
        <v>2239</v>
      </c>
      <c r="D59" s="132">
        <v>2171</v>
      </c>
      <c r="E59" s="133">
        <v>6861</v>
      </c>
      <c r="F59" s="132">
        <v>7016</v>
      </c>
      <c r="G59" s="131">
        <f t="shared" si="15"/>
        <v>18287</v>
      </c>
      <c r="H59" s="135">
        <f t="shared" si="23"/>
        <v>0.005887397999952353</v>
      </c>
      <c r="I59" s="134">
        <v>5416</v>
      </c>
      <c r="J59" s="132">
        <v>6752</v>
      </c>
      <c r="K59" s="133">
        <v>6782</v>
      </c>
      <c r="L59" s="132">
        <v>8935</v>
      </c>
      <c r="M59" s="131">
        <f t="shared" si="24"/>
        <v>27885</v>
      </c>
      <c r="N59" s="137">
        <f t="shared" si="25"/>
        <v>-0.34419939035323655</v>
      </c>
      <c r="O59" s="136">
        <v>60760</v>
      </c>
      <c r="P59" s="132">
        <v>60979</v>
      </c>
      <c r="Q59" s="133">
        <v>70626</v>
      </c>
      <c r="R59" s="132">
        <v>77251</v>
      </c>
      <c r="S59" s="131">
        <f t="shared" si="26"/>
        <v>269616</v>
      </c>
      <c r="T59" s="135">
        <f t="shared" si="27"/>
        <v>0.009808574615649292</v>
      </c>
      <c r="U59" s="134">
        <v>32265</v>
      </c>
      <c r="V59" s="132">
        <v>37282</v>
      </c>
      <c r="W59" s="133">
        <v>87085</v>
      </c>
      <c r="X59" s="132">
        <v>102867</v>
      </c>
      <c r="Y59" s="131">
        <f t="shared" si="28"/>
        <v>259499</v>
      </c>
      <c r="Z59" s="130">
        <f t="shared" si="29"/>
        <v>0.03898666276170615</v>
      </c>
    </row>
    <row r="60" spans="1:2" ht="16.5" thickTop="1">
      <c r="A60" s="129" t="s">
        <v>43</v>
      </c>
      <c r="B60" s="129"/>
    </row>
    <row r="61" spans="1:2" ht="15.75">
      <c r="A61" s="129" t="s">
        <v>42</v>
      </c>
      <c r="B61" s="129"/>
    </row>
    <row r="62" spans="1:3" ht="14.25">
      <c r="A62" s="376" t="s">
        <v>123</v>
      </c>
      <c r="B62" s="377"/>
      <c r="C62" s="37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0:Z65536 N60:N65536 Z3 N3 N5:N8 Z5:Z8">
    <cfRule type="cellIs" priority="3" dxfId="93" operator="lessThan" stopIfTrue="1">
      <formula>0</formula>
    </cfRule>
  </conditionalFormatting>
  <conditionalFormatting sqref="N9:N59 Z9:Z59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80" zoomScaleNormal="80" zoomScalePageLayoutView="0" workbookViewId="0" topLeftCell="A1">
      <selection activeCell="U10" sqref="U10:X61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83" t="s">
        <v>28</v>
      </c>
      <c r="Z1" s="584"/>
    </row>
    <row r="2" ht="5.25" customHeight="1" thickBot="1"/>
    <row r="3" spans="1:26" ht="24.75" customHeight="1" thickTop="1">
      <c r="A3" s="585" t="s">
        <v>124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7"/>
    </row>
    <row r="4" spans="1:26" ht="21" customHeight="1" thickBot="1">
      <c r="A4" s="599" t="s">
        <v>45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1"/>
    </row>
    <row r="5" spans="1:26" s="174" customFormat="1" ht="19.5" customHeight="1" thickBot="1" thickTop="1">
      <c r="A5" s="671" t="s">
        <v>121</v>
      </c>
      <c r="B5" s="681" t="s">
        <v>122</v>
      </c>
      <c r="C5" s="684" t="s">
        <v>36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/>
      <c r="O5" s="687" t="s">
        <v>35</v>
      </c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6"/>
    </row>
    <row r="6" spans="1:26" s="173" customFormat="1" ht="26.25" customHeight="1" thickBot="1">
      <c r="A6" s="672"/>
      <c r="B6" s="682"/>
      <c r="C6" s="677" t="s">
        <v>207</v>
      </c>
      <c r="D6" s="678"/>
      <c r="E6" s="678"/>
      <c r="F6" s="678"/>
      <c r="G6" s="679"/>
      <c r="H6" s="688" t="s">
        <v>34</v>
      </c>
      <c r="I6" s="677" t="s">
        <v>208</v>
      </c>
      <c r="J6" s="678"/>
      <c r="K6" s="678"/>
      <c r="L6" s="678"/>
      <c r="M6" s="679"/>
      <c r="N6" s="688" t="s">
        <v>33</v>
      </c>
      <c r="O6" s="680" t="s">
        <v>209</v>
      </c>
      <c r="P6" s="678"/>
      <c r="Q6" s="678"/>
      <c r="R6" s="678"/>
      <c r="S6" s="679"/>
      <c r="T6" s="688" t="s">
        <v>34</v>
      </c>
      <c r="U6" s="680" t="s">
        <v>210</v>
      </c>
      <c r="V6" s="678"/>
      <c r="W6" s="678"/>
      <c r="X6" s="678"/>
      <c r="Y6" s="679"/>
      <c r="Z6" s="688" t="s">
        <v>33</v>
      </c>
    </row>
    <row r="7" spans="1:26" s="168" customFormat="1" ht="26.25" customHeight="1">
      <c r="A7" s="673"/>
      <c r="B7" s="682"/>
      <c r="C7" s="582" t="s">
        <v>22</v>
      </c>
      <c r="D7" s="598"/>
      <c r="E7" s="577" t="s">
        <v>21</v>
      </c>
      <c r="F7" s="598"/>
      <c r="G7" s="579" t="s">
        <v>17</v>
      </c>
      <c r="H7" s="593"/>
      <c r="I7" s="691" t="s">
        <v>22</v>
      </c>
      <c r="J7" s="598"/>
      <c r="K7" s="577" t="s">
        <v>21</v>
      </c>
      <c r="L7" s="598"/>
      <c r="M7" s="579" t="s">
        <v>17</v>
      </c>
      <c r="N7" s="593"/>
      <c r="O7" s="691" t="s">
        <v>22</v>
      </c>
      <c r="P7" s="598"/>
      <c r="Q7" s="577" t="s">
        <v>21</v>
      </c>
      <c r="R7" s="598"/>
      <c r="S7" s="579" t="s">
        <v>17</v>
      </c>
      <c r="T7" s="593"/>
      <c r="U7" s="691" t="s">
        <v>22</v>
      </c>
      <c r="V7" s="598"/>
      <c r="W7" s="577" t="s">
        <v>21</v>
      </c>
      <c r="X7" s="598"/>
      <c r="Y7" s="579" t="s">
        <v>17</v>
      </c>
      <c r="Z7" s="593"/>
    </row>
    <row r="8" spans="1:26" s="168" customFormat="1" ht="19.5" customHeight="1" thickBot="1">
      <c r="A8" s="674"/>
      <c r="B8" s="683"/>
      <c r="C8" s="171" t="s">
        <v>31</v>
      </c>
      <c r="D8" s="169" t="s">
        <v>30</v>
      </c>
      <c r="E8" s="170" t="s">
        <v>31</v>
      </c>
      <c r="F8" s="378" t="s">
        <v>30</v>
      </c>
      <c r="G8" s="690"/>
      <c r="H8" s="689"/>
      <c r="I8" s="171" t="s">
        <v>31</v>
      </c>
      <c r="J8" s="169" t="s">
        <v>30</v>
      </c>
      <c r="K8" s="170" t="s">
        <v>31</v>
      </c>
      <c r="L8" s="378" t="s">
        <v>30</v>
      </c>
      <c r="M8" s="690"/>
      <c r="N8" s="689"/>
      <c r="O8" s="171" t="s">
        <v>31</v>
      </c>
      <c r="P8" s="169" t="s">
        <v>30</v>
      </c>
      <c r="Q8" s="170" t="s">
        <v>31</v>
      </c>
      <c r="R8" s="378" t="s">
        <v>30</v>
      </c>
      <c r="S8" s="690"/>
      <c r="T8" s="689"/>
      <c r="U8" s="171" t="s">
        <v>31</v>
      </c>
      <c r="V8" s="169" t="s">
        <v>30</v>
      </c>
      <c r="W8" s="170" t="s">
        <v>31</v>
      </c>
      <c r="X8" s="378" t="s">
        <v>30</v>
      </c>
      <c r="Y8" s="690"/>
      <c r="Z8" s="689"/>
    </row>
    <row r="9" spans="1:26" s="157" customFormat="1" ht="18" customHeight="1" thickBot="1" thickTop="1">
      <c r="A9" s="167" t="s">
        <v>24</v>
      </c>
      <c r="B9" s="372"/>
      <c r="C9" s="166">
        <f>SUM(C10:C61)</f>
        <v>11189.520999999992</v>
      </c>
      <c r="D9" s="160">
        <f>SUM(D10:D61)</f>
        <v>11189.520999999997</v>
      </c>
      <c r="E9" s="161">
        <f>SUM(E10:E61)</f>
        <v>1354.8230000000003</v>
      </c>
      <c r="F9" s="160">
        <f>SUM(F10:F61)</f>
        <v>1354.8229999999999</v>
      </c>
      <c r="G9" s="159">
        <f aca="true" t="shared" si="0" ref="G9:G20">SUM(C9:F9)</f>
        <v>25088.687999999987</v>
      </c>
      <c r="H9" s="163">
        <f aca="true" t="shared" si="1" ref="H9:H61">G9/$G$9</f>
        <v>1</v>
      </c>
      <c r="I9" s="162">
        <f>SUM(I10:I61)</f>
        <v>10881.443000000007</v>
      </c>
      <c r="J9" s="160">
        <f>SUM(J10:J61)</f>
        <v>10881.442999999997</v>
      </c>
      <c r="K9" s="161">
        <f>SUM(K10:K61)</f>
        <v>1539.656</v>
      </c>
      <c r="L9" s="160">
        <f>SUM(L10:L61)</f>
        <v>1539.6559999999995</v>
      </c>
      <c r="M9" s="159">
        <f aca="true" t="shared" si="2" ref="M9:M20">SUM(I9:L9)</f>
        <v>24842.198000000004</v>
      </c>
      <c r="N9" s="165">
        <f aca="true" t="shared" si="3" ref="N9:N20">IF(ISERROR(G9/M9-1),"         /0",(G9/M9-1))</f>
        <v>0.009922229908963187</v>
      </c>
      <c r="O9" s="164">
        <f>SUM(O10:O61)</f>
        <v>103137.4870000001</v>
      </c>
      <c r="P9" s="160">
        <f>SUM(P10:P61)</f>
        <v>103137.48700000004</v>
      </c>
      <c r="Q9" s="161">
        <f>SUM(Q10:Q61)</f>
        <v>12636.31999999999</v>
      </c>
      <c r="R9" s="160">
        <f>SUM(R10:R61)</f>
        <v>12636.319999999989</v>
      </c>
      <c r="S9" s="159">
        <f aca="true" t="shared" si="4" ref="S9:S20">SUM(O9:R9)</f>
        <v>231547.6140000001</v>
      </c>
      <c r="T9" s="163">
        <f aca="true" t="shared" si="5" ref="T9:T61">S9/$S$9</f>
        <v>1</v>
      </c>
      <c r="U9" s="162">
        <f>SUM(U10:U61)</f>
        <v>98959.96999999996</v>
      </c>
      <c r="V9" s="160">
        <f>SUM(V10:V61)</f>
        <v>98959.97000000004</v>
      </c>
      <c r="W9" s="161">
        <f>SUM(W10:W61)</f>
        <v>11489.319999999998</v>
      </c>
      <c r="X9" s="160">
        <f>SUM(X10:X61)</f>
        <v>11489.32</v>
      </c>
      <c r="Y9" s="159">
        <f aca="true" t="shared" si="6" ref="Y9:Y20">SUM(U9:X9)</f>
        <v>220898.58000000002</v>
      </c>
      <c r="Z9" s="158">
        <f>IF(ISERROR(S9/Y9-1),"         /0",(S9/Y9-1))</f>
        <v>0.04820779744260961</v>
      </c>
    </row>
    <row r="10" spans="1:26" ht="18.75" customHeight="1" thickTop="1">
      <c r="A10" s="156" t="s">
        <v>149</v>
      </c>
      <c r="B10" s="373" t="s">
        <v>161</v>
      </c>
      <c r="C10" s="154">
        <v>5159.965</v>
      </c>
      <c r="D10" s="150">
        <v>4310.926</v>
      </c>
      <c r="E10" s="151">
        <v>239.114</v>
      </c>
      <c r="F10" s="150">
        <v>138.70400000000006</v>
      </c>
      <c r="G10" s="149">
        <f t="shared" si="0"/>
        <v>9848.708999999999</v>
      </c>
      <c r="H10" s="153">
        <f t="shared" si="1"/>
        <v>0.3925557605881983</v>
      </c>
      <c r="I10" s="152">
        <v>5353.834000000004</v>
      </c>
      <c r="J10" s="150">
        <v>3868.9560000000006</v>
      </c>
      <c r="K10" s="151">
        <v>420.805</v>
      </c>
      <c r="L10" s="150">
        <v>176.27299999999997</v>
      </c>
      <c r="M10" s="149">
        <f t="shared" si="2"/>
        <v>9819.868000000004</v>
      </c>
      <c r="N10" s="155">
        <f t="shared" si="3"/>
        <v>0.0029370048558692297</v>
      </c>
      <c r="O10" s="154">
        <v>47449.92700000006</v>
      </c>
      <c r="P10" s="150">
        <v>39663.47200000002</v>
      </c>
      <c r="Q10" s="151">
        <v>2581.289000000001</v>
      </c>
      <c r="R10" s="150">
        <v>1289.1219999999917</v>
      </c>
      <c r="S10" s="149">
        <f t="shared" si="4"/>
        <v>90983.81000000008</v>
      </c>
      <c r="T10" s="153">
        <f t="shared" si="5"/>
        <v>0.3929377998254823</v>
      </c>
      <c r="U10" s="152">
        <v>44984.22399999996</v>
      </c>
      <c r="V10" s="150">
        <v>38585.77500000006</v>
      </c>
      <c r="W10" s="151">
        <v>2547.426999999999</v>
      </c>
      <c r="X10" s="150">
        <v>1605.664999999997</v>
      </c>
      <c r="Y10" s="149">
        <f t="shared" si="6"/>
        <v>87723.091</v>
      </c>
      <c r="Z10" s="148">
        <f aca="true" t="shared" si="7" ref="Z10:Z20">IF(ISERROR(S10/Y10-1),"         /0",IF(S10/Y10&gt;5,"  *  ",(S10/Y10-1)))</f>
        <v>0.037170589440357116</v>
      </c>
    </row>
    <row r="11" spans="1:26" ht="18.75" customHeight="1">
      <c r="A11" s="156" t="s">
        <v>150</v>
      </c>
      <c r="B11" s="373" t="s">
        <v>162</v>
      </c>
      <c r="C11" s="154">
        <v>1279.7690000000002</v>
      </c>
      <c r="D11" s="150">
        <v>1257.7010000000002</v>
      </c>
      <c r="E11" s="151">
        <v>43.412</v>
      </c>
      <c r="F11" s="150">
        <v>51.907</v>
      </c>
      <c r="G11" s="149">
        <f t="shared" si="0"/>
        <v>2632.789</v>
      </c>
      <c r="H11" s="153">
        <f>G11/$G$9</f>
        <v>0.10493928578489244</v>
      </c>
      <c r="I11" s="152">
        <v>950.24</v>
      </c>
      <c r="J11" s="150">
        <v>1025.2350000000001</v>
      </c>
      <c r="K11" s="151">
        <v>53.598</v>
      </c>
      <c r="L11" s="150">
        <v>115.064</v>
      </c>
      <c r="M11" s="149">
        <f t="shared" si="2"/>
        <v>2144.137</v>
      </c>
      <c r="N11" s="155">
        <f t="shared" si="3"/>
        <v>0.22790148204149263</v>
      </c>
      <c r="O11" s="154">
        <v>9919.635000000006</v>
      </c>
      <c r="P11" s="150">
        <v>11116.287000000004</v>
      </c>
      <c r="Q11" s="151">
        <v>742.8249999999994</v>
      </c>
      <c r="R11" s="150">
        <v>796.4469999999993</v>
      </c>
      <c r="S11" s="149">
        <f t="shared" si="4"/>
        <v>22575.19400000001</v>
      </c>
      <c r="T11" s="153">
        <f>S11/$S$9</f>
        <v>0.09749698392487</v>
      </c>
      <c r="U11" s="152">
        <v>8875.969000000001</v>
      </c>
      <c r="V11" s="150">
        <v>8985.075</v>
      </c>
      <c r="W11" s="151">
        <v>548.2799999999999</v>
      </c>
      <c r="X11" s="150">
        <v>410.2720000000001</v>
      </c>
      <c r="Y11" s="149">
        <f t="shared" si="6"/>
        <v>18819.596</v>
      </c>
      <c r="Z11" s="148">
        <f t="shared" si="7"/>
        <v>0.19955784385594733</v>
      </c>
    </row>
    <row r="12" spans="1:26" ht="18.75" customHeight="1">
      <c r="A12" s="147" t="s">
        <v>151</v>
      </c>
      <c r="B12" s="374" t="s">
        <v>163</v>
      </c>
      <c r="C12" s="145">
        <v>918.658</v>
      </c>
      <c r="D12" s="141">
        <v>857.884</v>
      </c>
      <c r="E12" s="142">
        <v>52.44299999999999</v>
      </c>
      <c r="F12" s="141">
        <v>22.37</v>
      </c>
      <c r="G12" s="140">
        <f t="shared" si="0"/>
        <v>1851.3549999999998</v>
      </c>
      <c r="H12" s="144">
        <f t="shared" si="1"/>
        <v>0.07379241991450493</v>
      </c>
      <c r="I12" s="143">
        <v>942.4350000000002</v>
      </c>
      <c r="J12" s="141">
        <v>1105.1579999999997</v>
      </c>
      <c r="K12" s="142">
        <v>46.102</v>
      </c>
      <c r="L12" s="141">
        <v>23.118</v>
      </c>
      <c r="M12" s="140">
        <f t="shared" si="2"/>
        <v>2116.8129999999996</v>
      </c>
      <c r="N12" s="146">
        <f t="shared" si="3"/>
        <v>-0.12540455864547317</v>
      </c>
      <c r="O12" s="145">
        <v>9188.213</v>
      </c>
      <c r="P12" s="141">
        <v>8750.673999999995</v>
      </c>
      <c r="Q12" s="142">
        <v>529.1659999999998</v>
      </c>
      <c r="R12" s="141">
        <v>236.80300000000008</v>
      </c>
      <c r="S12" s="140">
        <f t="shared" si="4"/>
        <v>18704.855999999996</v>
      </c>
      <c r="T12" s="144">
        <f t="shared" si="5"/>
        <v>0.08078189913889586</v>
      </c>
      <c r="U12" s="143">
        <v>8344.879</v>
      </c>
      <c r="V12" s="141">
        <v>7522.778999999999</v>
      </c>
      <c r="W12" s="142">
        <v>442.014</v>
      </c>
      <c r="X12" s="141">
        <v>231.31799999999996</v>
      </c>
      <c r="Y12" s="140">
        <f t="shared" si="6"/>
        <v>16540.989999999998</v>
      </c>
      <c r="Z12" s="139">
        <f t="shared" si="7"/>
        <v>0.13081840929714605</v>
      </c>
    </row>
    <row r="13" spans="1:26" ht="18.75" customHeight="1">
      <c r="A13" s="147" t="s">
        <v>153</v>
      </c>
      <c r="B13" s="374" t="s">
        <v>164</v>
      </c>
      <c r="C13" s="145">
        <v>710.895</v>
      </c>
      <c r="D13" s="141">
        <v>993.404</v>
      </c>
      <c r="E13" s="142">
        <v>12.067</v>
      </c>
      <c r="F13" s="141">
        <v>12.141</v>
      </c>
      <c r="G13" s="140">
        <f t="shared" si="0"/>
        <v>1728.507</v>
      </c>
      <c r="H13" s="144">
        <f t="shared" si="1"/>
        <v>0.06889587052140793</v>
      </c>
      <c r="I13" s="143">
        <v>613.8570000000001</v>
      </c>
      <c r="J13" s="141">
        <v>1025.471</v>
      </c>
      <c r="K13" s="142">
        <v>10.030999999999999</v>
      </c>
      <c r="L13" s="141">
        <v>10.363999999999999</v>
      </c>
      <c r="M13" s="140">
        <f t="shared" si="2"/>
        <v>1659.723</v>
      </c>
      <c r="N13" s="146">
        <f t="shared" si="3"/>
        <v>0.04144306007689247</v>
      </c>
      <c r="O13" s="145">
        <v>7222.860000000006</v>
      </c>
      <c r="P13" s="141">
        <v>8545.588999999998</v>
      </c>
      <c r="Q13" s="142">
        <v>106.90300000000005</v>
      </c>
      <c r="R13" s="141">
        <v>130.82299999999995</v>
      </c>
      <c r="S13" s="140">
        <f t="shared" si="4"/>
        <v>16006.175000000005</v>
      </c>
      <c r="T13" s="144">
        <f t="shared" si="5"/>
        <v>0.06912692695680292</v>
      </c>
      <c r="U13" s="143">
        <v>6864.010000000005</v>
      </c>
      <c r="V13" s="141">
        <v>9000.686000000003</v>
      </c>
      <c r="W13" s="142">
        <v>158.7130000000001</v>
      </c>
      <c r="X13" s="141">
        <v>123.62800000000006</v>
      </c>
      <c r="Y13" s="140">
        <f t="shared" si="6"/>
        <v>16147.037000000008</v>
      </c>
      <c r="Z13" s="139">
        <f t="shared" si="7"/>
        <v>-0.008723705779580704</v>
      </c>
    </row>
    <row r="14" spans="1:26" ht="18.75" customHeight="1">
      <c r="A14" s="147" t="s">
        <v>177</v>
      </c>
      <c r="B14" s="374" t="s">
        <v>420</v>
      </c>
      <c r="C14" s="145">
        <v>749.122</v>
      </c>
      <c r="D14" s="141">
        <v>488.41499999999996</v>
      </c>
      <c r="E14" s="142">
        <v>0.889</v>
      </c>
      <c r="F14" s="141">
        <v>0.41400000000000003</v>
      </c>
      <c r="G14" s="140">
        <f aca="true" t="shared" si="8" ref="G14:G19">SUM(C14:F14)</f>
        <v>1238.8399999999997</v>
      </c>
      <c r="H14" s="144">
        <f aca="true" t="shared" si="9" ref="H14:H19">G14/$G$9</f>
        <v>0.04937842903542825</v>
      </c>
      <c r="I14" s="143">
        <v>750.1670000000001</v>
      </c>
      <c r="J14" s="141">
        <v>478.97099999999995</v>
      </c>
      <c r="K14" s="142">
        <v>0.1</v>
      </c>
      <c r="L14" s="141">
        <v>0.1</v>
      </c>
      <c r="M14" s="140">
        <f aca="true" t="shared" si="10" ref="M14:M19">SUM(I14:L14)</f>
        <v>1229.338</v>
      </c>
      <c r="N14" s="146">
        <f aca="true" t="shared" si="11" ref="N14:N19">IF(ISERROR(G14/M14-1),"         /0",(G14/M14-1))</f>
        <v>0.007729363283327961</v>
      </c>
      <c r="O14" s="145">
        <v>6620.723</v>
      </c>
      <c r="P14" s="141">
        <v>4542.849000000004</v>
      </c>
      <c r="Q14" s="142">
        <v>14.78</v>
      </c>
      <c r="R14" s="141">
        <v>15.867999999999999</v>
      </c>
      <c r="S14" s="140">
        <f aca="true" t="shared" si="12" ref="S14:S19">SUM(O14:R14)</f>
        <v>11194.220000000005</v>
      </c>
      <c r="T14" s="144">
        <f aca="true" t="shared" si="13" ref="T14:T19">S14/$S$9</f>
        <v>0.048345218534620704</v>
      </c>
      <c r="U14" s="143">
        <v>7192.956999999996</v>
      </c>
      <c r="V14" s="141">
        <v>4747.403000000003</v>
      </c>
      <c r="W14" s="142">
        <v>32.967</v>
      </c>
      <c r="X14" s="141">
        <v>22.476000000000003</v>
      </c>
      <c r="Y14" s="140">
        <f aca="true" t="shared" si="14" ref="Y14:Y19">SUM(U14:X14)</f>
        <v>11995.803</v>
      </c>
      <c r="Z14" s="139">
        <f t="shared" si="7"/>
        <v>-0.06682195431185345</v>
      </c>
    </row>
    <row r="15" spans="1:26" ht="18.75" customHeight="1">
      <c r="A15" s="147" t="s">
        <v>155</v>
      </c>
      <c r="B15" s="374" t="s">
        <v>406</v>
      </c>
      <c r="C15" s="145">
        <v>275.01599999999996</v>
      </c>
      <c r="D15" s="141">
        <v>669.7059999999999</v>
      </c>
      <c r="E15" s="142">
        <v>76.121</v>
      </c>
      <c r="F15" s="141">
        <v>154.88500000000002</v>
      </c>
      <c r="G15" s="140">
        <f t="shared" si="8"/>
        <v>1175.7279999999998</v>
      </c>
      <c r="H15" s="144">
        <f t="shared" si="9"/>
        <v>0.04686287302070162</v>
      </c>
      <c r="I15" s="143">
        <v>126.854</v>
      </c>
      <c r="J15" s="141">
        <v>521.16</v>
      </c>
      <c r="K15" s="142">
        <v>106.38199999999999</v>
      </c>
      <c r="L15" s="141">
        <v>208.329</v>
      </c>
      <c r="M15" s="140">
        <f t="shared" si="10"/>
        <v>962.7249999999999</v>
      </c>
      <c r="N15" s="146">
        <f t="shared" si="11"/>
        <v>0.22125009737983325</v>
      </c>
      <c r="O15" s="145">
        <v>1941.5009999999984</v>
      </c>
      <c r="P15" s="141">
        <v>5603.4230000000025</v>
      </c>
      <c r="Q15" s="142">
        <v>674.142</v>
      </c>
      <c r="R15" s="141">
        <v>1597.915999999999</v>
      </c>
      <c r="S15" s="140">
        <f t="shared" si="12"/>
        <v>9816.982</v>
      </c>
      <c r="T15" s="144">
        <f t="shared" si="13"/>
        <v>0.042397249664598124</v>
      </c>
      <c r="U15" s="143">
        <v>1659.63</v>
      </c>
      <c r="V15" s="141">
        <v>4514.278999999999</v>
      </c>
      <c r="W15" s="142">
        <v>562.812</v>
      </c>
      <c r="X15" s="141">
        <v>1207.878</v>
      </c>
      <c r="Y15" s="140">
        <f t="shared" si="14"/>
        <v>7944.598999999998</v>
      </c>
      <c r="Z15" s="139">
        <f t="shared" si="7"/>
        <v>0.23567998837952708</v>
      </c>
    </row>
    <row r="16" spans="1:26" ht="18.75" customHeight="1">
      <c r="A16" s="147" t="s">
        <v>152</v>
      </c>
      <c r="B16" s="374" t="s">
        <v>404</v>
      </c>
      <c r="C16" s="145">
        <v>232.115</v>
      </c>
      <c r="D16" s="141">
        <v>437.19000000000005</v>
      </c>
      <c r="E16" s="142">
        <v>2.075</v>
      </c>
      <c r="F16" s="141">
        <v>2.0549999999999997</v>
      </c>
      <c r="G16" s="140">
        <f t="shared" si="8"/>
        <v>673.4350000000001</v>
      </c>
      <c r="H16" s="144">
        <f t="shared" si="9"/>
        <v>0.026842176840813692</v>
      </c>
      <c r="I16" s="143">
        <v>209.924</v>
      </c>
      <c r="J16" s="141">
        <v>283.004</v>
      </c>
      <c r="K16" s="142">
        <v>1.9959999999999998</v>
      </c>
      <c r="L16" s="141">
        <v>2.1119999999999997</v>
      </c>
      <c r="M16" s="140">
        <f t="shared" si="10"/>
        <v>497.036</v>
      </c>
      <c r="N16" s="146">
        <f t="shared" si="11"/>
        <v>0.3549018582155017</v>
      </c>
      <c r="O16" s="145">
        <v>2960.2459999999983</v>
      </c>
      <c r="P16" s="141">
        <v>3798.635000000002</v>
      </c>
      <c r="Q16" s="142">
        <v>26.585</v>
      </c>
      <c r="R16" s="141">
        <v>29.423000000000002</v>
      </c>
      <c r="S16" s="140">
        <f t="shared" si="12"/>
        <v>6814.889</v>
      </c>
      <c r="T16" s="144">
        <f t="shared" si="13"/>
        <v>0.029431912004068406</v>
      </c>
      <c r="U16" s="143">
        <v>3100.905999999999</v>
      </c>
      <c r="V16" s="141">
        <v>2844.4029999999993</v>
      </c>
      <c r="W16" s="142">
        <v>25.071999999999992</v>
      </c>
      <c r="X16" s="141">
        <v>28.804999999999993</v>
      </c>
      <c r="Y16" s="140">
        <f t="shared" si="14"/>
        <v>5999.185999999999</v>
      </c>
      <c r="Z16" s="139">
        <f>IF(ISERROR(S16/Y16-1),"         /0",IF(S16/Y16&gt;5,"  *  ",(S16/Y16-1)))</f>
        <v>0.13596894645373592</v>
      </c>
    </row>
    <row r="17" spans="1:26" ht="18.75" customHeight="1">
      <c r="A17" s="147" t="s">
        <v>191</v>
      </c>
      <c r="B17" s="374" t="s">
        <v>191</v>
      </c>
      <c r="C17" s="145">
        <v>139.323</v>
      </c>
      <c r="D17" s="141">
        <v>70.337</v>
      </c>
      <c r="E17" s="142">
        <v>284.606</v>
      </c>
      <c r="F17" s="141">
        <v>23.43</v>
      </c>
      <c r="G17" s="140">
        <f t="shared" si="8"/>
        <v>517.696</v>
      </c>
      <c r="H17" s="144">
        <f t="shared" si="9"/>
        <v>0.02063463820826343</v>
      </c>
      <c r="I17" s="143">
        <v>187.39</v>
      </c>
      <c r="J17" s="141">
        <v>119.87600000000002</v>
      </c>
      <c r="K17" s="142">
        <v>188.19799999999998</v>
      </c>
      <c r="L17" s="141">
        <v>14.195</v>
      </c>
      <c r="M17" s="140">
        <f t="shared" si="10"/>
        <v>509.659</v>
      </c>
      <c r="N17" s="146">
        <f t="shared" si="11"/>
        <v>0.01576936736131418</v>
      </c>
      <c r="O17" s="145">
        <v>1960.244</v>
      </c>
      <c r="P17" s="141">
        <v>796.4759999999999</v>
      </c>
      <c r="Q17" s="142">
        <v>2069.699999999998</v>
      </c>
      <c r="R17" s="141">
        <v>183.089</v>
      </c>
      <c r="S17" s="140">
        <f t="shared" si="12"/>
        <v>5009.508999999998</v>
      </c>
      <c r="T17" s="144">
        <f t="shared" si="13"/>
        <v>0.02163489795234943</v>
      </c>
      <c r="U17" s="143">
        <v>1593.0469999999998</v>
      </c>
      <c r="V17" s="141">
        <v>760.153</v>
      </c>
      <c r="W17" s="142">
        <v>807.8670000000001</v>
      </c>
      <c r="X17" s="141">
        <v>239.762</v>
      </c>
      <c r="Y17" s="140">
        <f t="shared" si="14"/>
        <v>3400.829</v>
      </c>
      <c r="Z17" s="139">
        <f>IF(ISERROR(S17/Y17-1),"         /0",IF(S17/Y17&gt;5,"  *  ",(S17/Y17-1)))</f>
        <v>0.47302584164037587</v>
      </c>
    </row>
    <row r="18" spans="1:26" ht="18.75" customHeight="1">
      <c r="A18" s="147" t="s">
        <v>178</v>
      </c>
      <c r="B18" s="374" t="s">
        <v>422</v>
      </c>
      <c r="C18" s="145">
        <v>217.55699999999996</v>
      </c>
      <c r="D18" s="141">
        <v>118.90299999999999</v>
      </c>
      <c r="E18" s="142">
        <v>96.74500000000002</v>
      </c>
      <c r="F18" s="141">
        <v>81.87500000000003</v>
      </c>
      <c r="G18" s="140">
        <f t="shared" si="8"/>
        <v>515.0799999999999</v>
      </c>
      <c r="H18" s="144">
        <f t="shared" si="9"/>
        <v>0.020530368108527642</v>
      </c>
      <c r="I18" s="143">
        <v>206.42699999999996</v>
      </c>
      <c r="J18" s="141">
        <v>112.82799999999999</v>
      </c>
      <c r="K18" s="142">
        <v>89.64000000000001</v>
      </c>
      <c r="L18" s="141">
        <v>57.45399999999999</v>
      </c>
      <c r="M18" s="140">
        <f t="shared" si="10"/>
        <v>466.349</v>
      </c>
      <c r="N18" s="146">
        <f t="shared" si="11"/>
        <v>0.10449470246532089</v>
      </c>
      <c r="O18" s="145">
        <v>1765.8499999999983</v>
      </c>
      <c r="P18" s="141">
        <v>1016.8629999999989</v>
      </c>
      <c r="Q18" s="142">
        <v>785.3609999999982</v>
      </c>
      <c r="R18" s="141">
        <v>591.9229999999988</v>
      </c>
      <c r="S18" s="140">
        <f t="shared" si="12"/>
        <v>4159.996999999994</v>
      </c>
      <c r="T18" s="144">
        <f t="shared" si="13"/>
        <v>0.017966054273398785</v>
      </c>
      <c r="U18" s="143">
        <v>1505.6649999999997</v>
      </c>
      <c r="V18" s="141">
        <v>794.353</v>
      </c>
      <c r="W18" s="142">
        <v>899.7059999999993</v>
      </c>
      <c r="X18" s="141">
        <v>551.7869999999998</v>
      </c>
      <c r="Y18" s="140">
        <f t="shared" si="14"/>
        <v>3751.5109999999986</v>
      </c>
      <c r="Z18" s="139">
        <f>IF(ISERROR(S18/Y18-1),"         /0",IF(S18/Y18&gt;5,"  *  ",(S18/Y18-1)))</f>
        <v>0.10888572631134363</v>
      </c>
    </row>
    <row r="19" spans="1:26" ht="18.75" customHeight="1">
      <c r="A19" s="147" t="s">
        <v>157</v>
      </c>
      <c r="B19" s="374" t="s">
        <v>410</v>
      </c>
      <c r="C19" s="145">
        <v>195.988</v>
      </c>
      <c r="D19" s="141">
        <v>191.98100000000002</v>
      </c>
      <c r="E19" s="142">
        <v>3.877</v>
      </c>
      <c r="F19" s="141">
        <v>12.396</v>
      </c>
      <c r="G19" s="140">
        <f t="shared" si="8"/>
        <v>404.2420000000001</v>
      </c>
      <c r="H19" s="144">
        <f t="shared" si="9"/>
        <v>0.016112520511235993</v>
      </c>
      <c r="I19" s="143">
        <v>132.28900000000002</v>
      </c>
      <c r="J19" s="141">
        <v>241.79999999999998</v>
      </c>
      <c r="K19" s="142">
        <v>13.611</v>
      </c>
      <c r="L19" s="141">
        <v>19.491</v>
      </c>
      <c r="M19" s="140">
        <f t="shared" si="10"/>
        <v>407.191</v>
      </c>
      <c r="N19" s="146">
        <f t="shared" si="11"/>
        <v>-0.0072423015243457955</v>
      </c>
      <c r="O19" s="145">
        <v>1429.248</v>
      </c>
      <c r="P19" s="141">
        <v>1749.4239999999998</v>
      </c>
      <c r="Q19" s="142">
        <v>52.44200000000002</v>
      </c>
      <c r="R19" s="141">
        <v>115.78099999999998</v>
      </c>
      <c r="S19" s="140">
        <f t="shared" si="12"/>
        <v>3346.8949999999995</v>
      </c>
      <c r="T19" s="144">
        <f t="shared" si="13"/>
        <v>0.014454456870369644</v>
      </c>
      <c r="U19" s="143">
        <v>1048.470999999999</v>
      </c>
      <c r="V19" s="141">
        <v>1719.0849999999994</v>
      </c>
      <c r="W19" s="142">
        <v>63.498999999999995</v>
      </c>
      <c r="X19" s="141">
        <v>85.69199999999998</v>
      </c>
      <c r="Y19" s="140">
        <f t="shared" si="14"/>
        <v>2916.7469999999985</v>
      </c>
      <c r="Z19" s="139">
        <f t="shared" si="7"/>
        <v>0.14747525239590598</v>
      </c>
    </row>
    <row r="20" spans="1:26" ht="18.75" customHeight="1">
      <c r="A20" s="147" t="s">
        <v>193</v>
      </c>
      <c r="B20" s="374" t="s">
        <v>193</v>
      </c>
      <c r="C20" s="145">
        <v>27.662</v>
      </c>
      <c r="D20" s="141">
        <v>32.244</v>
      </c>
      <c r="E20" s="142">
        <v>39.02600000000002</v>
      </c>
      <c r="F20" s="141">
        <v>236.151</v>
      </c>
      <c r="G20" s="140">
        <f t="shared" si="0"/>
        <v>335.083</v>
      </c>
      <c r="H20" s="144">
        <f t="shared" si="1"/>
        <v>0.013355939537372389</v>
      </c>
      <c r="I20" s="143">
        <v>46.481</v>
      </c>
      <c r="J20" s="141">
        <v>160.11599999999999</v>
      </c>
      <c r="K20" s="142">
        <v>50.841</v>
      </c>
      <c r="L20" s="141">
        <v>171.783</v>
      </c>
      <c r="M20" s="140">
        <f t="shared" si="2"/>
        <v>429.221</v>
      </c>
      <c r="N20" s="146">
        <f t="shared" si="3"/>
        <v>-0.21932291290500694</v>
      </c>
      <c r="O20" s="145">
        <v>426.73100000000017</v>
      </c>
      <c r="P20" s="141">
        <v>1176.1019999999994</v>
      </c>
      <c r="Q20" s="142">
        <v>288.0319999999999</v>
      </c>
      <c r="R20" s="141">
        <v>1838.706999999995</v>
      </c>
      <c r="S20" s="140">
        <f t="shared" si="4"/>
        <v>3729.5719999999947</v>
      </c>
      <c r="T20" s="144">
        <f t="shared" si="5"/>
        <v>0.01610714934855685</v>
      </c>
      <c r="U20" s="143">
        <v>558.3250000000002</v>
      </c>
      <c r="V20" s="141">
        <v>1552.7539999999995</v>
      </c>
      <c r="W20" s="142">
        <v>397.79699999999883</v>
      </c>
      <c r="X20" s="141">
        <v>776.4369999999998</v>
      </c>
      <c r="Y20" s="140">
        <f t="shared" si="6"/>
        <v>3285.3129999999983</v>
      </c>
      <c r="Z20" s="139">
        <f t="shared" si="7"/>
        <v>0.13522577605238717</v>
      </c>
    </row>
    <row r="21" spans="1:26" ht="18.75" customHeight="1">
      <c r="A21" s="147" t="s">
        <v>168</v>
      </c>
      <c r="B21" s="374" t="s">
        <v>168</v>
      </c>
      <c r="C21" s="145">
        <v>121.526</v>
      </c>
      <c r="D21" s="141">
        <v>155.554</v>
      </c>
      <c r="E21" s="142">
        <v>21.041999999999998</v>
      </c>
      <c r="F21" s="141">
        <v>18.418000000000003</v>
      </c>
      <c r="G21" s="140">
        <f aca="true" t="shared" si="15" ref="G21:G61">SUM(C21:F21)</f>
        <v>316.53999999999996</v>
      </c>
      <c r="H21" s="144">
        <f t="shared" si="1"/>
        <v>0.012616841502433293</v>
      </c>
      <c r="I21" s="143">
        <v>163.084</v>
      </c>
      <c r="J21" s="141">
        <v>248.36499999999998</v>
      </c>
      <c r="K21" s="142">
        <v>43.769000000000005</v>
      </c>
      <c r="L21" s="141">
        <v>49.495000000000005</v>
      </c>
      <c r="M21" s="140">
        <f aca="true" t="shared" si="16" ref="M21:M61">SUM(I21:L21)</f>
        <v>504.71299999999997</v>
      </c>
      <c r="N21" s="146">
        <f aca="true" t="shared" si="17" ref="N21:N61">IF(ISERROR(G21/M21-1),"         /0",(G21/M21-1))</f>
        <v>-0.3728316885041598</v>
      </c>
      <c r="O21" s="145">
        <v>941.0899999999999</v>
      </c>
      <c r="P21" s="141">
        <v>1036.8699999999997</v>
      </c>
      <c r="Q21" s="142">
        <v>282.1189999999999</v>
      </c>
      <c r="R21" s="141">
        <v>257.39500000000055</v>
      </c>
      <c r="S21" s="140">
        <f aca="true" t="shared" si="18" ref="S21:S61">SUM(O21:R21)</f>
        <v>2517.474</v>
      </c>
      <c r="T21" s="144">
        <f t="shared" si="5"/>
        <v>0.010872381522359368</v>
      </c>
      <c r="U21" s="143">
        <v>2460.251999999999</v>
      </c>
      <c r="V21" s="141">
        <v>2858.524999999999</v>
      </c>
      <c r="W21" s="142">
        <v>335.7469999999999</v>
      </c>
      <c r="X21" s="141">
        <v>317.4889999999998</v>
      </c>
      <c r="Y21" s="140">
        <f aca="true" t="shared" si="19" ref="Y21:Y61">SUM(U21:X21)</f>
        <v>5972.012999999998</v>
      </c>
      <c r="Z21" s="139">
        <f aca="true" t="shared" si="20" ref="Z21:Z61">IF(ISERROR(S21/Y21-1),"         /0",IF(S21/Y21&gt;5,"  *  ",(S21/Y21-1)))</f>
        <v>-0.5784547019572795</v>
      </c>
    </row>
    <row r="22" spans="1:26" ht="18.75" customHeight="1">
      <c r="A22" s="147" t="s">
        <v>154</v>
      </c>
      <c r="B22" s="374" t="s">
        <v>405</v>
      </c>
      <c r="C22" s="145">
        <v>103.33</v>
      </c>
      <c r="D22" s="141">
        <v>180.32000000000002</v>
      </c>
      <c r="E22" s="142">
        <v>19.267</v>
      </c>
      <c r="F22" s="141">
        <v>9.240999999999998</v>
      </c>
      <c r="G22" s="140">
        <f t="shared" si="15"/>
        <v>312.158</v>
      </c>
      <c r="H22" s="144">
        <f t="shared" si="1"/>
        <v>0.01244218111365569</v>
      </c>
      <c r="I22" s="143">
        <v>94.69900000000001</v>
      </c>
      <c r="J22" s="141">
        <v>156.021</v>
      </c>
      <c r="K22" s="142">
        <v>7.632</v>
      </c>
      <c r="L22" s="141">
        <v>8.634</v>
      </c>
      <c r="M22" s="140">
        <f t="shared" si="16"/>
        <v>266.986</v>
      </c>
      <c r="N22" s="146">
        <f t="shared" si="17"/>
        <v>0.1691923921104479</v>
      </c>
      <c r="O22" s="145">
        <v>769.697</v>
      </c>
      <c r="P22" s="141">
        <v>1506.1679999999997</v>
      </c>
      <c r="Q22" s="142">
        <v>191.24000000000007</v>
      </c>
      <c r="R22" s="141">
        <v>185.27700000000007</v>
      </c>
      <c r="S22" s="140">
        <f t="shared" si="18"/>
        <v>2652.382</v>
      </c>
      <c r="T22" s="144">
        <f t="shared" si="5"/>
        <v>0.011455017627605521</v>
      </c>
      <c r="U22" s="143">
        <v>722.1229999999993</v>
      </c>
      <c r="V22" s="141">
        <v>1310.9489999999994</v>
      </c>
      <c r="W22" s="142">
        <v>97.28799999999998</v>
      </c>
      <c r="X22" s="141">
        <v>121.26699999999998</v>
      </c>
      <c r="Y22" s="140">
        <f t="shared" si="19"/>
        <v>2251.6269999999986</v>
      </c>
      <c r="Z22" s="139">
        <f t="shared" si="20"/>
        <v>0.17798463066929004</v>
      </c>
    </row>
    <row r="23" spans="1:26" ht="18.75" customHeight="1">
      <c r="A23" s="147" t="s">
        <v>156</v>
      </c>
      <c r="B23" s="374" t="s">
        <v>409</v>
      </c>
      <c r="C23" s="145">
        <v>116.756</v>
      </c>
      <c r="D23" s="141">
        <v>95.04299999999999</v>
      </c>
      <c r="E23" s="142">
        <v>21.851</v>
      </c>
      <c r="F23" s="141">
        <v>11.613</v>
      </c>
      <c r="G23" s="140">
        <f>SUM(C23:F23)</f>
        <v>245.26299999999998</v>
      </c>
      <c r="H23" s="144">
        <f>G23/$G$9</f>
        <v>0.00977584001204049</v>
      </c>
      <c r="I23" s="143">
        <v>104.85</v>
      </c>
      <c r="J23" s="141">
        <v>79.247</v>
      </c>
      <c r="K23" s="142">
        <v>14.382</v>
      </c>
      <c r="L23" s="141">
        <v>5.538</v>
      </c>
      <c r="M23" s="140">
        <f>SUM(I23:L23)</f>
        <v>204.017</v>
      </c>
      <c r="N23" s="146">
        <f>IF(ISERROR(G23/M23-1),"         /0",(G23/M23-1))</f>
        <v>0.20216942705754914</v>
      </c>
      <c r="O23" s="145">
        <v>963.9409999999995</v>
      </c>
      <c r="P23" s="141">
        <v>922.4740000000002</v>
      </c>
      <c r="Q23" s="142">
        <v>246.76500000000007</v>
      </c>
      <c r="R23" s="141">
        <v>79.70100000000001</v>
      </c>
      <c r="S23" s="140">
        <f>SUM(O23:R23)</f>
        <v>2212.8809999999994</v>
      </c>
      <c r="T23" s="144">
        <f>S23/$S$9</f>
        <v>0.009556915581086482</v>
      </c>
      <c r="U23" s="143">
        <v>852.9229999999993</v>
      </c>
      <c r="V23" s="141">
        <v>684.1979999999998</v>
      </c>
      <c r="W23" s="142">
        <v>137.149</v>
      </c>
      <c r="X23" s="141">
        <v>45.676</v>
      </c>
      <c r="Y23" s="140">
        <f>SUM(U23:X23)</f>
        <v>1719.945999999999</v>
      </c>
      <c r="Z23" s="139">
        <f>IF(ISERROR(S23/Y23-1),"         /0",IF(S23/Y23&gt;5,"  *  ",(S23/Y23-1)))</f>
        <v>0.2865991141582356</v>
      </c>
    </row>
    <row r="24" spans="1:26" ht="18.75" customHeight="1">
      <c r="A24" s="147" t="s">
        <v>197</v>
      </c>
      <c r="B24" s="374" t="s">
        <v>438</v>
      </c>
      <c r="C24" s="145">
        <v>31.784000000000002</v>
      </c>
      <c r="D24" s="141">
        <v>121.432</v>
      </c>
      <c r="E24" s="142">
        <v>29.812000000000005</v>
      </c>
      <c r="F24" s="141">
        <v>33.665</v>
      </c>
      <c r="G24" s="140">
        <f>SUM(C24:F24)</f>
        <v>216.693</v>
      </c>
      <c r="H24" s="144">
        <f>G24/$G$9</f>
        <v>0.008637079786715037</v>
      </c>
      <c r="I24" s="143">
        <v>18.5</v>
      </c>
      <c r="J24" s="141">
        <v>43.870999999999995</v>
      </c>
      <c r="K24" s="142">
        <v>19.089000000000002</v>
      </c>
      <c r="L24" s="141">
        <v>40.30800000000001</v>
      </c>
      <c r="M24" s="140">
        <f>SUM(I24:L24)</f>
        <v>121.768</v>
      </c>
      <c r="N24" s="146">
        <f>IF(ISERROR(G24/M24-1),"         /0",(G24/M24-1))</f>
        <v>0.7795562052427567</v>
      </c>
      <c r="O24" s="145">
        <v>163.59400000000002</v>
      </c>
      <c r="P24" s="141">
        <v>498.38000000000005</v>
      </c>
      <c r="Q24" s="142">
        <v>144.816</v>
      </c>
      <c r="R24" s="141">
        <v>231.08299999999994</v>
      </c>
      <c r="S24" s="140">
        <f>SUM(O24:R24)</f>
        <v>1037.873</v>
      </c>
      <c r="T24" s="144">
        <f>S24/$S$9</f>
        <v>0.004482330791799909</v>
      </c>
      <c r="U24" s="143">
        <v>144.89299999999997</v>
      </c>
      <c r="V24" s="141">
        <v>319.9770000000001</v>
      </c>
      <c r="W24" s="142">
        <v>106.64100000000005</v>
      </c>
      <c r="X24" s="141">
        <v>210.47599999999997</v>
      </c>
      <c r="Y24" s="140">
        <f>SUM(U24:X24)</f>
        <v>781.9870000000001</v>
      </c>
      <c r="Z24" s="139">
        <f>IF(ISERROR(S24/Y24-1),"         /0",IF(S24/Y24&gt;5,"  *  ",(S24/Y24-1)))</f>
        <v>0.3272253886573562</v>
      </c>
    </row>
    <row r="25" spans="1:26" ht="18.75" customHeight="1">
      <c r="A25" s="147" t="s">
        <v>165</v>
      </c>
      <c r="B25" s="374" t="s">
        <v>408</v>
      </c>
      <c r="C25" s="145">
        <v>98.17999999999999</v>
      </c>
      <c r="D25" s="141">
        <v>41.26399999999998</v>
      </c>
      <c r="E25" s="142">
        <v>35.492</v>
      </c>
      <c r="F25" s="141">
        <v>17.491000000000007</v>
      </c>
      <c r="G25" s="140">
        <f>SUM(C25:F25)</f>
        <v>192.42699999999996</v>
      </c>
      <c r="H25" s="144">
        <f>G25/$G$9</f>
        <v>0.007669870979303503</v>
      </c>
      <c r="I25" s="143">
        <v>110.49099999999999</v>
      </c>
      <c r="J25" s="141">
        <v>43.83000000000001</v>
      </c>
      <c r="K25" s="142">
        <v>26.574999999999992</v>
      </c>
      <c r="L25" s="141">
        <v>21.859</v>
      </c>
      <c r="M25" s="140">
        <f>SUM(I25:L25)</f>
        <v>202.755</v>
      </c>
      <c r="N25" s="146">
        <f>IF(ISERROR(G25/M25-1),"         /0",(G25/M25-1))</f>
        <v>-0.05093832457892544</v>
      </c>
      <c r="O25" s="145">
        <v>1052.0479999999995</v>
      </c>
      <c r="P25" s="141">
        <v>456.97399999999993</v>
      </c>
      <c r="Q25" s="142">
        <v>476.08299999999963</v>
      </c>
      <c r="R25" s="141">
        <v>227.99300000000036</v>
      </c>
      <c r="S25" s="140">
        <f>SUM(O25:R25)</f>
        <v>2213.0979999999995</v>
      </c>
      <c r="T25" s="144">
        <f>S25/$S$9</f>
        <v>0.009557852753343418</v>
      </c>
      <c r="U25" s="143">
        <v>1324.2119999999998</v>
      </c>
      <c r="V25" s="141">
        <v>645.5869999999994</v>
      </c>
      <c r="W25" s="142">
        <v>430.8939999999999</v>
      </c>
      <c r="X25" s="141">
        <v>317.35799999999995</v>
      </c>
      <c r="Y25" s="140">
        <f>SUM(U25:X25)</f>
        <v>2718.0509999999986</v>
      </c>
      <c r="Z25" s="139">
        <f>IF(ISERROR(S25/Y25-1),"         /0",IF(S25/Y25&gt;5,"  *  ",(S25/Y25-1)))</f>
        <v>-0.18577760314283998</v>
      </c>
    </row>
    <row r="26" spans="1:26" ht="18.75" customHeight="1">
      <c r="A26" s="147" t="s">
        <v>166</v>
      </c>
      <c r="B26" s="374" t="s">
        <v>407</v>
      </c>
      <c r="C26" s="145">
        <v>95.69399999999999</v>
      </c>
      <c r="D26" s="141">
        <v>95.06700000000001</v>
      </c>
      <c r="E26" s="142">
        <v>0.42</v>
      </c>
      <c r="F26" s="141">
        <v>0.798</v>
      </c>
      <c r="G26" s="140">
        <f>SUM(C26:F26)</f>
        <v>191.97899999999998</v>
      </c>
      <c r="H26" s="144">
        <f>G26/$G$9</f>
        <v>0.007652014326137743</v>
      </c>
      <c r="I26" s="143">
        <v>51.626999999999995</v>
      </c>
      <c r="J26" s="141">
        <v>81.26899999999999</v>
      </c>
      <c r="K26" s="142">
        <v>1.5170000000000001</v>
      </c>
      <c r="L26" s="141">
        <v>1.963</v>
      </c>
      <c r="M26" s="140">
        <f>SUM(I26:L26)</f>
        <v>136.37599999999998</v>
      </c>
      <c r="N26" s="146">
        <f>IF(ISERROR(G26/M26-1),"         /0",(G26/M26-1))</f>
        <v>0.40771836686807084</v>
      </c>
      <c r="O26" s="145">
        <v>1256.2939999999992</v>
      </c>
      <c r="P26" s="141">
        <v>925.2479999999997</v>
      </c>
      <c r="Q26" s="142">
        <v>15.977999999999994</v>
      </c>
      <c r="R26" s="141">
        <v>18.327999999999996</v>
      </c>
      <c r="S26" s="140">
        <f>SUM(O26:R26)</f>
        <v>2215.847999999999</v>
      </c>
      <c r="T26" s="144">
        <f>S26/$S$9</f>
        <v>0.009569729360286123</v>
      </c>
      <c r="U26" s="143">
        <v>1028.4069999999995</v>
      </c>
      <c r="V26" s="141">
        <v>758.1039999999998</v>
      </c>
      <c r="W26" s="142">
        <v>26.497999999999998</v>
      </c>
      <c r="X26" s="141">
        <v>25.043000000000003</v>
      </c>
      <c r="Y26" s="140">
        <f>SUM(U26:X26)</f>
        <v>1838.0519999999992</v>
      </c>
      <c r="Z26" s="139">
        <f>IF(ISERROR(S26/Y26-1),"         /0",IF(S26/Y26&gt;5,"  *  ",(S26/Y26-1)))</f>
        <v>0.2055415189559382</v>
      </c>
    </row>
    <row r="27" spans="1:26" ht="18.75" customHeight="1">
      <c r="A27" s="147" t="s">
        <v>444</v>
      </c>
      <c r="B27" s="374" t="s">
        <v>445</v>
      </c>
      <c r="C27" s="145">
        <v>47.403</v>
      </c>
      <c r="D27" s="141">
        <v>125.458</v>
      </c>
      <c r="E27" s="142">
        <v>0.2</v>
      </c>
      <c r="F27" s="141">
        <v>0.2</v>
      </c>
      <c r="G27" s="140">
        <f t="shared" si="15"/>
        <v>173.26099999999997</v>
      </c>
      <c r="H27" s="144">
        <f t="shared" si="1"/>
        <v>0.0069059410360557735</v>
      </c>
      <c r="I27" s="143"/>
      <c r="J27" s="141"/>
      <c r="K27" s="142">
        <v>1.99</v>
      </c>
      <c r="L27" s="141">
        <v>0.75</v>
      </c>
      <c r="M27" s="140">
        <f t="shared" si="16"/>
        <v>2.74</v>
      </c>
      <c r="N27" s="146">
        <f t="shared" si="17"/>
        <v>62.2339416058394</v>
      </c>
      <c r="O27" s="145">
        <v>237.29999999999998</v>
      </c>
      <c r="P27" s="141">
        <v>773.373</v>
      </c>
      <c r="Q27" s="142">
        <v>1.8050000000000008</v>
      </c>
      <c r="R27" s="141">
        <v>1.6080000000000005</v>
      </c>
      <c r="S27" s="140">
        <f t="shared" si="18"/>
        <v>1014.0859999999999</v>
      </c>
      <c r="T27" s="144">
        <f t="shared" si="5"/>
        <v>0.00437960030112856</v>
      </c>
      <c r="U27" s="143">
        <v>175.476</v>
      </c>
      <c r="V27" s="141">
        <v>401.9</v>
      </c>
      <c r="W27" s="142">
        <v>10.814999999999998</v>
      </c>
      <c r="X27" s="141">
        <v>5.88</v>
      </c>
      <c r="Y27" s="140">
        <f t="shared" si="19"/>
        <v>594.071</v>
      </c>
      <c r="Z27" s="139">
        <f t="shared" si="20"/>
        <v>0.7070114514931714</v>
      </c>
    </row>
    <row r="28" spans="1:26" ht="18.75" customHeight="1">
      <c r="A28" s="147" t="s">
        <v>167</v>
      </c>
      <c r="B28" s="374" t="s">
        <v>411</v>
      </c>
      <c r="C28" s="145">
        <v>43.647999999999996</v>
      </c>
      <c r="D28" s="141">
        <v>106.26400000000001</v>
      </c>
      <c r="E28" s="142">
        <v>2.152</v>
      </c>
      <c r="F28" s="141">
        <v>2.533</v>
      </c>
      <c r="G28" s="140">
        <f t="shared" si="15"/>
        <v>154.59699999999998</v>
      </c>
      <c r="H28" s="144">
        <f t="shared" si="1"/>
        <v>0.0061620201104178925</v>
      </c>
      <c r="I28" s="143">
        <v>89.97800000000001</v>
      </c>
      <c r="J28" s="141">
        <v>131.61199999999997</v>
      </c>
      <c r="K28" s="142">
        <v>1.9800000000000004</v>
      </c>
      <c r="L28" s="141">
        <v>3.6200000000000006</v>
      </c>
      <c r="M28" s="140">
        <f t="shared" si="16"/>
        <v>227.18999999999997</v>
      </c>
      <c r="N28" s="146" t="s">
        <v>50</v>
      </c>
      <c r="O28" s="145">
        <v>511.6899999999998</v>
      </c>
      <c r="P28" s="141">
        <v>1001.853</v>
      </c>
      <c r="Q28" s="142">
        <v>69.90499999999994</v>
      </c>
      <c r="R28" s="141">
        <v>71.83899999999998</v>
      </c>
      <c r="S28" s="140">
        <f t="shared" si="18"/>
        <v>1655.2869999999996</v>
      </c>
      <c r="T28" s="144">
        <f t="shared" si="5"/>
        <v>0.007148797482318254</v>
      </c>
      <c r="U28" s="143">
        <v>771.1739999999999</v>
      </c>
      <c r="V28" s="141">
        <v>1133.5359999999994</v>
      </c>
      <c r="W28" s="142">
        <v>31.042999999999992</v>
      </c>
      <c r="X28" s="141">
        <v>35.865999999999985</v>
      </c>
      <c r="Y28" s="140">
        <f t="shared" si="19"/>
        <v>1971.618999999999</v>
      </c>
      <c r="Z28" s="139">
        <f t="shared" si="20"/>
        <v>-0.16044276302875937</v>
      </c>
    </row>
    <row r="29" spans="1:26" ht="18.75" customHeight="1">
      <c r="A29" s="147" t="s">
        <v>172</v>
      </c>
      <c r="B29" s="374" t="s">
        <v>416</v>
      </c>
      <c r="C29" s="145">
        <v>67.571</v>
      </c>
      <c r="D29" s="141">
        <v>76.383</v>
      </c>
      <c r="E29" s="142">
        <v>0.43500000000000005</v>
      </c>
      <c r="F29" s="141">
        <v>0.49100000000000005</v>
      </c>
      <c r="G29" s="140">
        <f t="shared" si="15"/>
        <v>144.88000000000002</v>
      </c>
      <c r="H29" s="144">
        <f t="shared" si="1"/>
        <v>0.005774714086284627</v>
      </c>
      <c r="I29" s="143">
        <v>56.734</v>
      </c>
      <c r="J29" s="141">
        <v>58.650000000000006</v>
      </c>
      <c r="K29" s="142">
        <v>1.2400000000000002</v>
      </c>
      <c r="L29" s="141">
        <v>8.934999999999999</v>
      </c>
      <c r="M29" s="140">
        <f t="shared" si="16"/>
        <v>125.55900000000001</v>
      </c>
      <c r="N29" s="146">
        <f t="shared" si="17"/>
        <v>0.15387984931386844</v>
      </c>
      <c r="O29" s="145">
        <v>582.365</v>
      </c>
      <c r="P29" s="141">
        <v>627.6990000000001</v>
      </c>
      <c r="Q29" s="142">
        <v>9.325999999999995</v>
      </c>
      <c r="R29" s="141">
        <v>7.3439999999999985</v>
      </c>
      <c r="S29" s="140">
        <f t="shared" si="18"/>
        <v>1226.7340000000002</v>
      </c>
      <c r="T29" s="144">
        <f t="shared" si="5"/>
        <v>0.0052979772877296836</v>
      </c>
      <c r="U29" s="143">
        <v>359.80299999999994</v>
      </c>
      <c r="V29" s="141">
        <v>380.7470000000001</v>
      </c>
      <c r="W29" s="142">
        <v>3.4880000000000004</v>
      </c>
      <c r="X29" s="141">
        <v>14.546</v>
      </c>
      <c r="Y29" s="140">
        <f t="shared" si="19"/>
        <v>758.5840000000002</v>
      </c>
      <c r="Z29" s="139">
        <f t="shared" si="20"/>
        <v>0.6171366651550783</v>
      </c>
    </row>
    <row r="30" spans="1:26" ht="18.75" customHeight="1">
      <c r="A30" s="147" t="s">
        <v>190</v>
      </c>
      <c r="B30" s="374" t="s">
        <v>435</v>
      </c>
      <c r="C30" s="145">
        <v>62.431999999999995</v>
      </c>
      <c r="D30" s="141">
        <v>70.599</v>
      </c>
      <c r="E30" s="142">
        <v>0.904</v>
      </c>
      <c r="F30" s="141">
        <v>9.470999999999998</v>
      </c>
      <c r="G30" s="140">
        <f t="shared" si="15"/>
        <v>143.406</v>
      </c>
      <c r="H30" s="144">
        <f t="shared" si="1"/>
        <v>0.005715962508681206</v>
      </c>
      <c r="I30" s="143">
        <v>47.837</v>
      </c>
      <c r="J30" s="141">
        <v>64.965</v>
      </c>
      <c r="K30" s="142">
        <v>1.4260000000000002</v>
      </c>
      <c r="L30" s="141">
        <v>1.326</v>
      </c>
      <c r="M30" s="140">
        <f t="shared" si="16"/>
        <v>115.554</v>
      </c>
      <c r="N30" s="146">
        <f t="shared" si="17"/>
        <v>0.24103016771379626</v>
      </c>
      <c r="O30" s="145">
        <v>709.576</v>
      </c>
      <c r="P30" s="141">
        <v>801.193</v>
      </c>
      <c r="Q30" s="142">
        <v>34.67200000000001</v>
      </c>
      <c r="R30" s="141">
        <v>62.590000000000025</v>
      </c>
      <c r="S30" s="140">
        <f t="shared" si="18"/>
        <v>1608.031</v>
      </c>
      <c r="T30" s="144">
        <f t="shared" si="5"/>
        <v>0.0069447098686147525</v>
      </c>
      <c r="U30" s="143">
        <v>409.8069999999999</v>
      </c>
      <c r="V30" s="141">
        <v>721.6549999999995</v>
      </c>
      <c r="W30" s="142">
        <v>16.677999999999997</v>
      </c>
      <c r="X30" s="141">
        <v>24.939999999999998</v>
      </c>
      <c r="Y30" s="140">
        <f t="shared" si="19"/>
        <v>1173.0799999999995</v>
      </c>
      <c r="Z30" s="139">
        <f t="shared" si="20"/>
        <v>0.37077692910969473</v>
      </c>
    </row>
    <row r="31" spans="1:26" ht="18.75" customHeight="1">
      <c r="A31" s="147" t="s">
        <v>190</v>
      </c>
      <c r="B31" s="374" t="s">
        <v>439</v>
      </c>
      <c r="C31" s="145">
        <v>53.650000000000006</v>
      </c>
      <c r="D31" s="141">
        <v>45.351</v>
      </c>
      <c r="E31" s="142">
        <v>15.485</v>
      </c>
      <c r="F31" s="141">
        <v>14.704999999999998</v>
      </c>
      <c r="G31" s="140">
        <f t="shared" si="15"/>
        <v>129.191</v>
      </c>
      <c r="H31" s="144">
        <f t="shared" si="1"/>
        <v>0.0051493724980756295</v>
      </c>
      <c r="I31" s="143">
        <v>51.16899999999999</v>
      </c>
      <c r="J31" s="141">
        <v>61.745999999999995</v>
      </c>
      <c r="K31" s="142">
        <v>11.194999999999999</v>
      </c>
      <c r="L31" s="141">
        <v>15.807</v>
      </c>
      <c r="M31" s="140">
        <f t="shared" si="16"/>
        <v>139.91699999999997</v>
      </c>
      <c r="N31" s="146">
        <f t="shared" si="17"/>
        <v>-0.07665973398514814</v>
      </c>
      <c r="O31" s="145">
        <v>504.0620000000005</v>
      </c>
      <c r="P31" s="141">
        <v>416.45200000000006</v>
      </c>
      <c r="Q31" s="142">
        <v>47.97000000000002</v>
      </c>
      <c r="R31" s="141">
        <v>62.83599999999997</v>
      </c>
      <c r="S31" s="140">
        <f t="shared" si="18"/>
        <v>1031.3200000000006</v>
      </c>
      <c r="T31" s="144">
        <f t="shared" si="5"/>
        <v>0.004454029917146977</v>
      </c>
      <c r="U31" s="143">
        <v>364.8840000000001</v>
      </c>
      <c r="V31" s="141">
        <v>429.57900000000006</v>
      </c>
      <c r="W31" s="142">
        <v>165.26200000000003</v>
      </c>
      <c r="X31" s="141">
        <v>215.284</v>
      </c>
      <c r="Y31" s="140">
        <f t="shared" si="19"/>
        <v>1175.0090000000002</v>
      </c>
      <c r="Z31" s="139">
        <f t="shared" si="20"/>
        <v>-0.12228757396751821</v>
      </c>
    </row>
    <row r="32" spans="1:26" ht="18.75" customHeight="1">
      <c r="A32" s="147" t="s">
        <v>171</v>
      </c>
      <c r="B32" s="374" t="s">
        <v>412</v>
      </c>
      <c r="C32" s="145">
        <v>10.453999999999999</v>
      </c>
      <c r="D32" s="141">
        <v>41.017</v>
      </c>
      <c r="E32" s="142">
        <v>23.191999999999997</v>
      </c>
      <c r="F32" s="141">
        <v>40.989999999999995</v>
      </c>
      <c r="G32" s="140">
        <f t="shared" si="15"/>
        <v>115.65299999999999</v>
      </c>
      <c r="H32" s="144">
        <f t="shared" si="1"/>
        <v>0.004609766760222777</v>
      </c>
      <c r="I32" s="143">
        <v>11.253</v>
      </c>
      <c r="J32" s="141">
        <v>56.37100000000001</v>
      </c>
      <c r="K32" s="142">
        <v>19.821</v>
      </c>
      <c r="L32" s="141">
        <v>31.806000000000004</v>
      </c>
      <c r="M32" s="140">
        <f t="shared" si="16"/>
        <v>119.251</v>
      </c>
      <c r="N32" s="146">
        <f t="shared" si="17"/>
        <v>-0.030171654745033694</v>
      </c>
      <c r="O32" s="145">
        <v>150.23199999999994</v>
      </c>
      <c r="P32" s="141">
        <v>446.21999999999986</v>
      </c>
      <c r="Q32" s="142">
        <v>187.3649999999999</v>
      </c>
      <c r="R32" s="141">
        <v>274.717</v>
      </c>
      <c r="S32" s="140">
        <f t="shared" si="18"/>
        <v>1058.5339999999997</v>
      </c>
      <c r="T32" s="144">
        <f t="shared" si="5"/>
        <v>0.004571560819452016</v>
      </c>
      <c r="U32" s="143">
        <v>165.60200000000012</v>
      </c>
      <c r="V32" s="141">
        <v>566.9590000000002</v>
      </c>
      <c r="W32" s="142">
        <v>197.83799999999997</v>
      </c>
      <c r="X32" s="141">
        <v>279.91899999999987</v>
      </c>
      <c r="Y32" s="140">
        <f t="shared" si="19"/>
        <v>1210.3180000000002</v>
      </c>
      <c r="Z32" s="139">
        <f t="shared" si="20"/>
        <v>-0.12540836375233655</v>
      </c>
    </row>
    <row r="33" spans="1:26" ht="18.75" customHeight="1">
      <c r="A33" s="147" t="s">
        <v>180</v>
      </c>
      <c r="B33" s="374" t="s">
        <v>424</v>
      </c>
      <c r="C33" s="145">
        <v>29.239000000000004</v>
      </c>
      <c r="D33" s="141">
        <v>59.278</v>
      </c>
      <c r="E33" s="142">
        <v>9.265999999999998</v>
      </c>
      <c r="F33" s="141">
        <v>3.7990000000000004</v>
      </c>
      <c r="G33" s="140">
        <f t="shared" si="15"/>
        <v>101.582</v>
      </c>
      <c r="H33" s="144">
        <f t="shared" si="1"/>
        <v>0.004048916388134766</v>
      </c>
      <c r="I33" s="143">
        <v>33.535</v>
      </c>
      <c r="J33" s="141">
        <v>111.796</v>
      </c>
      <c r="K33" s="142">
        <v>18.845</v>
      </c>
      <c r="L33" s="141">
        <v>18.541000000000004</v>
      </c>
      <c r="M33" s="140">
        <f t="shared" si="16"/>
        <v>182.717</v>
      </c>
      <c r="N33" s="146">
        <f t="shared" si="17"/>
        <v>-0.44404735191580424</v>
      </c>
      <c r="O33" s="145">
        <v>354.4479999999999</v>
      </c>
      <c r="P33" s="141">
        <v>644.8949999999999</v>
      </c>
      <c r="Q33" s="142">
        <v>67.01299999999996</v>
      </c>
      <c r="R33" s="141">
        <v>61.61400000000005</v>
      </c>
      <c r="S33" s="140">
        <f t="shared" si="18"/>
        <v>1127.9699999999998</v>
      </c>
      <c r="T33" s="144">
        <f t="shared" si="5"/>
        <v>0.004871438666606167</v>
      </c>
      <c r="U33" s="143">
        <v>371.84599999999995</v>
      </c>
      <c r="V33" s="141">
        <v>974.7079999999996</v>
      </c>
      <c r="W33" s="142">
        <v>150.68499999999995</v>
      </c>
      <c r="X33" s="141">
        <v>128.15699999999998</v>
      </c>
      <c r="Y33" s="140">
        <f t="shared" si="19"/>
        <v>1625.3959999999995</v>
      </c>
      <c r="Z33" s="139">
        <f t="shared" si="20"/>
        <v>-0.3060337296265032</v>
      </c>
    </row>
    <row r="34" spans="1:26" ht="18.75" customHeight="1">
      <c r="A34" s="147" t="s">
        <v>170</v>
      </c>
      <c r="B34" s="374" t="s">
        <v>413</v>
      </c>
      <c r="C34" s="145">
        <v>34.345</v>
      </c>
      <c r="D34" s="141">
        <v>60.255</v>
      </c>
      <c r="E34" s="142">
        <v>1.756</v>
      </c>
      <c r="F34" s="141">
        <v>2.4059999999999997</v>
      </c>
      <c r="G34" s="140">
        <f t="shared" si="15"/>
        <v>98.762</v>
      </c>
      <c r="H34" s="144">
        <f t="shared" si="1"/>
        <v>0.0039365151338324285</v>
      </c>
      <c r="I34" s="143">
        <v>25.493000000000002</v>
      </c>
      <c r="J34" s="141">
        <v>47.16199999999999</v>
      </c>
      <c r="K34" s="142">
        <v>7.714</v>
      </c>
      <c r="L34" s="141">
        <v>27.486</v>
      </c>
      <c r="M34" s="140">
        <f t="shared" si="16"/>
        <v>107.855</v>
      </c>
      <c r="N34" s="146">
        <f t="shared" si="17"/>
        <v>-0.08430763525103147</v>
      </c>
      <c r="O34" s="145">
        <v>265.388</v>
      </c>
      <c r="P34" s="141">
        <v>528.866</v>
      </c>
      <c r="Q34" s="142">
        <v>17.561000000000007</v>
      </c>
      <c r="R34" s="141">
        <v>26.34000000000003</v>
      </c>
      <c r="S34" s="140">
        <f t="shared" si="18"/>
        <v>838.155</v>
      </c>
      <c r="T34" s="144">
        <f t="shared" si="5"/>
        <v>0.003619795451660321</v>
      </c>
      <c r="U34" s="143">
        <v>182.42700000000008</v>
      </c>
      <c r="V34" s="141">
        <v>411.4479999999999</v>
      </c>
      <c r="W34" s="142">
        <v>31.18199999999999</v>
      </c>
      <c r="X34" s="141">
        <v>47.803</v>
      </c>
      <c r="Y34" s="140">
        <f t="shared" si="19"/>
        <v>672.86</v>
      </c>
      <c r="Z34" s="139">
        <f t="shared" si="20"/>
        <v>0.24566031566744928</v>
      </c>
    </row>
    <row r="35" spans="1:26" ht="18.75" customHeight="1">
      <c r="A35" s="147" t="s">
        <v>169</v>
      </c>
      <c r="B35" s="374" t="s">
        <v>414</v>
      </c>
      <c r="C35" s="145">
        <v>23.912</v>
      </c>
      <c r="D35" s="141">
        <v>28.179000000000002</v>
      </c>
      <c r="E35" s="142">
        <v>23.388</v>
      </c>
      <c r="F35" s="141">
        <v>14.101999999999997</v>
      </c>
      <c r="G35" s="140">
        <f t="shared" si="15"/>
        <v>89.58099999999999</v>
      </c>
      <c r="H35" s="144">
        <f t="shared" si="1"/>
        <v>0.003570573319736769</v>
      </c>
      <c r="I35" s="143">
        <v>19.676</v>
      </c>
      <c r="J35" s="141">
        <v>24.941</v>
      </c>
      <c r="K35" s="142">
        <v>12.644</v>
      </c>
      <c r="L35" s="141">
        <v>12.31</v>
      </c>
      <c r="M35" s="140">
        <f t="shared" si="16"/>
        <v>69.571</v>
      </c>
      <c r="N35" s="146" t="s">
        <v>50</v>
      </c>
      <c r="O35" s="145">
        <v>216.68900000000016</v>
      </c>
      <c r="P35" s="141">
        <v>237.09800000000007</v>
      </c>
      <c r="Q35" s="142">
        <v>122.54299999999999</v>
      </c>
      <c r="R35" s="141">
        <v>101.108</v>
      </c>
      <c r="S35" s="140">
        <f t="shared" si="18"/>
        <v>677.4380000000003</v>
      </c>
      <c r="T35" s="144">
        <f t="shared" si="5"/>
        <v>0.002925696310565308</v>
      </c>
      <c r="U35" s="143">
        <v>205.21399999999994</v>
      </c>
      <c r="V35" s="141">
        <v>258.34099999999995</v>
      </c>
      <c r="W35" s="142">
        <v>135.48399999999998</v>
      </c>
      <c r="X35" s="141">
        <v>141.0459999999999</v>
      </c>
      <c r="Y35" s="140">
        <f t="shared" si="19"/>
        <v>740.0849999999998</v>
      </c>
      <c r="Z35" s="139">
        <f t="shared" si="20"/>
        <v>-0.08464838498280536</v>
      </c>
    </row>
    <row r="36" spans="1:26" ht="18.75" customHeight="1">
      <c r="A36" s="147" t="s">
        <v>179</v>
      </c>
      <c r="B36" s="374" t="s">
        <v>423</v>
      </c>
      <c r="C36" s="145">
        <v>0</v>
      </c>
      <c r="D36" s="141">
        <v>0</v>
      </c>
      <c r="E36" s="142">
        <v>39.692</v>
      </c>
      <c r="F36" s="141">
        <v>44.919000000000004</v>
      </c>
      <c r="G36" s="140">
        <f t="shared" si="15"/>
        <v>84.611</v>
      </c>
      <c r="H36" s="144">
        <f t="shared" si="1"/>
        <v>0.0033724760736791037</v>
      </c>
      <c r="I36" s="143"/>
      <c r="J36" s="141"/>
      <c r="K36" s="142">
        <v>34.687</v>
      </c>
      <c r="L36" s="141">
        <v>39.111999999999995</v>
      </c>
      <c r="M36" s="140">
        <f t="shared" si="16"/>
        <v>73.79899999999999</v>
      </c>
      <c r="N36" s="146">
        <f t="shared" si="17"/>
        <v>0.14650605021748286</v>
      </c>
      <c r="O36" s="145"/>
      <c r="P36" s="141"/>
      <c r="Q36" s="142">
        <v>339.39199999999994</v>
      </c>
      <c r="R36" s="141">
        <v>436.7849999999998</v>
      </c>
      <c r="S36" s="140">
        <f t="shared" si="18"/>
        <v>776.1769999999997</v>
      </c>
      <c r="T36" s="144">
        <f t="shared" si="5"/>
        <v>0.0033521269625347958</v>
      </c>
      <c r="U36" s="143">
        <v>12.7</v>
      </c>
      <c r="V36" s="141">
        <v>12.3</v>
      </c>
      <c r="W36" s="142">
        <v>369.82900000000006</v>
      </c>
      <c r="X36" s="141">
        <v>438.51199999999994</v>
      </c>
      <c r="Y36" s="140">
        <f t="shared" si="19"/>
        <v>833.341</v>
      </c>
      <c r="Z36" s="139">
        <f t="shared" si="20"/>
        <v>-0.06859616891524634</v>
      </c>
    </row>
    <row r="37" spans="1:26" ht="18.75" customHeight="1">
      <c r="A37" s="147" t="s">
        <v>188</v>
      </c>
      <c r="B37" s="374" t="s">
        <v>432</v>
      </c>
      <c r="C37" s="145">
        <v>3.03</v>
      </c>
      <c r="D37" s="141">
        <v>7.947</v>
      </c>
      <c r="E37" s="142">
        <v>6.691</v>
      </c>
      <c r="F37" s="141">
        <v>53.03</v>
      </c>
      <c r="G37" s="140">
        <f>SUM(C37:F37)</f>
        <v>70.69800000000001</v>
      </c>
      <c r="H37" s="144">
        <f>G37/$G$9</f>
        <v>0.0028179233605200894</v>
      </c>
      <c r="I37" s="143">
        <v>4.3759999999999994</v>
      </c>
      <c r="J37" s="141">
        <v>0.909</v>
      </c>
      <c r="K37" s="142">
        <v>43.099000000000004</v>
      </c>
      <c r="L37" s="141">
        <v>19.591</v>
      </c>
      <c r="M37" s="140">
        <f>SUM(I37:L37)</f>
        <v>67.975</v>
      </c>
      <c r="N37" s="146">
        <f>IF(ISERROR(G37/M37-1),"         /0",(G37/M37-1))</f>
        <v>0.040058845163663204</v>
      </c>
      <c r="O37" s="145">
        <v>30.144000000000005</v>
      </c>
      <c r="P37" s="141">
        <v>68.506</v>
      </c>
      <c r="Q37" s="142">
        <v>77.66800000000002</v>
      </c>
      <c r="R37" s="141">
        <v>197.164</v>
      </c>
      <c r="S37" s="140">
        <f>SUM(O37:R37)</f>
        <v>373.482</v>
      </c>
      <c r="T37" s="144">
        <f>S37/$S$9</f>
        <v>0.0016129814233369723</v>
      </c>
      <c r="U37" s="143">
        <v>36.086999999999996</v>
      </c>
      <c r="V37" s="141">
        <v>77.14500000000001</v>
      </c>
      <c r="W37" s="142">
        <v>82.425</v>
      </c>
      <c r="X37" s="141">
        <v>88.612</v>
      </c>
      <c r="Y37" s="140">
        <f>SUM(U37:X37)</f>
        <v>284.269</v>
      </c>
      <c r="Z37" s="139">
        <f>IF(ISERROR(S37/Y37-1),"         /0",IF(S37/Y37&gt;5,"  *  ",(S37/Y37-1)))</f>
        <v>0.3138330243536933</v>
      </c>
    </row>
    <row r="38" spans="1:26" ht="18.75" customHeight="1">
      <c r="A38" s="147" t="s">
        <v>158</v>
      </c>
      <c r="B38" s="374" t="s">
        <v>415</v>
      </c>
      <c r="C38" s="145">
        <v>30.757999999999996</v>
      </c>
      <c r="D38" s="141">
        <v>24.255000000000003</v>
      </c>
      <c r="E38" s="142">
        <v>3.865</v>
      </c>
      <c r="F38" s="141">
        <v>5.289</v>
      </c>
      <c r="G38" s="140">
        <f t="shared" si="15"/>
        <v>64.167</v>
      </c>
      <c r="H38" s="144">
        <f t="shared" si="1"/>
        <v>0.002557606838587974</v>
      </c>
      <c r="I38" s="143">
        <v>12.921</v>
      </c>
      <c r="J38" s="141">
        <v>14.116999999999999</v>
      </c>
      <c r="K38" s="142">
        <v>14.001999999999999</v>
      </c>
      <c r="L38" s="141">
        <v>1.5310000000000001</v>
      </c>
      <c r="M38" s="140">
        <f t="shared" si="16"/>
        <v>42.57099999999999</v>
      </c>
      <c r="N38" s="146" t="s">
        <v>50</v>
      </c>
      <c r="O38" s="145">
        <v>163.89599999999996</v>
      </c>
      <c r="P38" s="141">
        <v>174.32299999999995</v>
      </c>
      <c r="Q38" s="142">
        <v>35.53600000000001</v>
      </c>
      <c r="R38" s="141">
        <v>32.42400000000001</v>
      </c>
      <c r="S38" s="140">
        <f t="shared" si="18"/>
        <v>406.179</v>
      </c>
      <c r="T38" s="144">
        <f t="shared" si="5"/>
        <v>0.0017541921205026963</v>
      </c>
      <c r="U38" s="143">
        <v>126.31300000000002</v>
      </c>
      <c r="V38" s="141">
        <v>162.20099999999994</v>
      </c>
      <c r="W38" s="142">
        <v>34.35</v>
      </c>
      <c r="X38" s="141">
        <v>16.507</v>
      </c>
      <c r="Y38" s="140">
        <f t="shared" si="19"/>
        <v>339.371</v>
      </c>
      <c r="Z38" s="139">
        <f t="shared" si="20"/>
        <v>0.19685830551225658</v>
      </c>
    </row>
    <row r="39" spans="1:26" ht="18.75" customHeight="1">
      <c r="A39" s="147" t="s">
        <v>180</v>
      </c>
      <c r="B39" s="374" t="s">
        <v>446</v>
      </c>
      <c r="C39" s="145">
        <v>0</v>
      </c>
      <c r="D39" s="141">
        <v>0.184</v>
      </c>
      <c r="E39" s="142">
        <v>20.606</v>
      </c>
      <c r="F39" s="141">
        <v>40.304</v>
      </c>
      <c r="G39" s="140">
        <f t="shared" si="15"/>
        <v>61.09400000000001</v>
      </c>
      <c r="H39" s="144">
        <f t="shared" si="1"/>
        <v>0.0024351213582790793</v>
      </c>
      <c r="I39" s="143">
        <v>0.109</v>
      </c>
      <c r="J39" s="141">
        <v>0.263</v>
      </c>
      <c r="K39" s="142">
        <v>3.825</v>
      </c>
      <c r="L39" s="141">
        <v>1.1</v>
      </c>
      <c r="M39" s="140">
        <f t="shared" si="16"/>
        <v>5.297000000000001</v>
      </c>
      <c r="N39" s="146">
        <f t="shared" si="17"/>
        <v>10.533698319803662</v>
      </c>
      <c r="O39" s="145">
        <v>0</v>
      </c>
      <c r="P39" s="141">
        <v>1.6659999999999997</v>
      </c>
      <c r="Q39" s="142">
        <v>55.975</v>
      </c>
      <c r="R39" s="141">
        <v>80.08099999999997</v>
      </c>
      <c r="S39" s="140">
        <f t="shared" si="18"/>
        <v>137.72199999999998</v>
      </c>
      <c r="T39" s="144">
        <f t="shared" si="5"/>
        <v>0.000594789113223166</v>
      </c>
      <c r="U39" s="143">
        <v>0.325</v>
      </c>
      <c r="V39" s="141">
        <v>2.453</v>
      </c>
      <c r="W39" s="142">
        <v>25.691000000000003</v>
      </c>
      <c r="X39" s="141">
        <v>36.3</v>
      </c>
      <c r="Y39" s="140">
        <f t="shared" si="19"/>
        <v>64.769</v>
      </c>
      <c r="Z39" s="139">
        <f t="shared" si="20"/>
        <v>1.1263567447389948</v>
      </c>
    </row>
    <row r="40" spans="1:26" ht="18.75" customHeight="1">
      <c r="A40" s="147" t="s">
        <v>181</v>
      </c>
      <c r="B40" s="374" t="s">
        <v>425</v>
      </c>
      <c r="C40" s="145">
        <v>33.778</v>
      </c>
      <c r="D40" s="141">
        <v>21.428</v>
      </c>
      <c r="E40" s="142">
        <v>1.5819999999999999</v>
      </c>
      <c r="F40" s="141">
        <v>2.312</v>
      </c>
      <c r="G40" s="140">
        <f t="shared" si="15"/>
        <v>59.1</v>
      </c>
      <c r="H40" s="144">
        <f t="shared" si="1"/>
        <v>0.0023556433082511145</v>
      </c>
      <c r="I40" s="143">
        <v>23.921</v>
      </c>
      <c r="J40" s="141">
        <v>19.364</v>
      </c>
      <c r="K40" s="142">
        <v>1.0350000000000001</v>
      </c>
      <c r="L40" s="141">
        <v>1.147</v>
      </c>
      <c r="M40" s="140">
        <f t="shared" si="16"/>
        <v>45.46699999999999</v>
      </c>
      <c r="N40" s="146">
        <f t="shared" si="17"/>
        <v>0.29984384278707665</v>
      </c>
      <c r="O40" s="145">
        <v>241.32600000000002</v>
      </c>
      <c r="P40" s="141">
        <v>223.891</v>
      </c>
      <c r="Q40" s="142">
        <v>12.981</v>
      </c>
      <c r="R40" s="141">
        <v>25.343000000000007</v>
      </c>
      <c r="S40" s="140">
        <f t="shared" si="18"/>
        <v>503.541</v>
      </c>
      <c r="T40" s="144">
        <f t="shared" si="5"/>
        <v>0.002174675831468511</v>
      </c>
      <c r="U40" s="143">
        <v>214.463</v>
      </c>
      <c r="V40" s="141">
        <v>166.52100000000002</v>
      </c>
      <c r="W40" s="142">
        <v>10.934000000000001</v>
      </c>
      <c r="X40" s="141">
        <v>9.858999999999998</v>
      </c>
      <c r="Y40" s="140">
        <f t="shared" si="19"/>
        <v>401.77700000000004</v>
      </c>
      <c r="Z40" s="139">
        <f t="shared" si="20"/>
        <v>0.25328478235439045</v>
      </c>
    </row>
    <row r="41" spans="1:26" ht="18.75" customHeight="1">
      <c r="A41" s="147" t="s">
        <v>183</v>
      </c>
      <c r="B41" s="374" t="s">
        <v>427</v>
      </c>
      <c r="C41" s="145">
        <v>45.302</v>
      </c>
      <c r="D41" s="141">
        <v>12.850000000000001</v>
      </c>
      <c r="E41" s="142">
        <v>0.35</v>
      </c>
      <c r="F41" s="141">
        <v>0.251</v>
      </c>
      <c r="G41" s="140">
        <f t="shared" si="15"/>
        <v>58.753</v>
      </c>
      <c r="H41" s="144">
        <f t="shared" si="1"/>
        <v>0.0023418123737678122</v>
      </c>
      <c r="I41" s="143">
        <v>118.223</v>
      </c>
      <c r="J41" s="141">
        <v>26.089</v>
      </c>
      <c r="K41" s="142">
        <v>1.3330000000000002</v>
      </c>
      <c r="L41" s="141">
        <v>2.6999999999999997</v>
      </c>
      <c r="M41" s="140">
        <f t="shared" si="16"/>
        <v>148.345</v>
      </c>
      <c r="N41" s="146">
        <f t="shared" si="17"/>
        <v>-0.6039435100610064</v>
      </c>
      <c r="O41" s="145">
        <v>700.3650000000002</v>
      </c>
      <c r="P41" s="141">
        <v>149.98</v>
      </c>
      <c r="Q41" s="142">
        <v>12.296</v>
      </c>
      <c r="R41" s="141">
        <v>16.324999999999996</v>
      </c>
      <c r="S41" s="140">
        <f t="shared" si="18"/>
        <v>878.9660000000003</v>
      </c>
      <c r="T41" s="144">
        <f t="shared" si="5"/>
        <v>0.0037960486174562786</v>
      </c>
      <c r="U41" s="143">
        <v>822.4890000000001</v>
      </c>
      <c r="V41" s="141">
        <v>243.7190000000002</v>
      </c>
      <c r="W41" s="142">
        <v>27.858999999999998</v>
      </c>
      <c r="X41" s="141">
        <v>37.104</v>
      </c>
      <c r="Y41" s="140">
        <f t="shared" si="19"/>
        <v>1131.1710000000003</v>
      </c>
      <c r="Z41" s="139">
        <f t="shared" si="20"/>
        <v>-0.2229592165994353</v>
      </c>
    </row>
    <row r="42" spans="1:26" ht="18.75" customHeight="1">
      <c r="A42" s="147" t="s">
        <v>174</v>
      </c>
      <c r="B42" s="374" t="s">
        <v>417</v>
      </c>
      <c r="C42" s="145">
        <v>21.625</v>
      </c>
      <c r="D42" s="141">
        <v>25.729</v>
      </c>
      <c r="E42" s="142">
        <v>3.8289999999999997</v>
      </c>
      <c r="F42" s="141">
        <v>5.841000000000001</v>
      </c>
      <c r="G42" s="140">
        <f t="shared" si="15"/>
        <v>57.024</v>
      </c>
      <c r="H42" s="144">
        <f t="shared" si="1"/>
        <v>0.002272896852956202</v>
      </c>
      <c r="I42" s="143">
        <v>11.472999999999999</v>
      </c>
      <c r="J42" s="141">
        <v>40.412</v>
      </c>
      <c r="K42" s="142">
        <v>19.038</v>
      </c>
      <c r="L42" s="141">
        <v>51.517</v>
      </c>
      <c r="M42" s="140">
        <f t="shared" si="16"/>
        <v>122.44</v>
      </c>
      <c r="N42" s="146">
        <f t="shared" si="17"/>
        <v>-0.5342698464554068</v>
      </c>
      <c r="O42" s="145">
        <v>83.128</v>
      </c>
      <c r="P42" s="141">
        <v>303.8299999999999</v>
      </c>
      <c r="Q42" s="142">
        <v>40.463000000000015</v>
      </c>
      <c r="R42" s="141">
        <v>61.865999999999964</v>
      </c>
      <c r="S42" s="140">
        <f t="shared" si="18"/>
        <v>489.2869999999999</v>
      </c>
      <c r="T42" s="144">
        <f t="shared" si="5"/>
        <v>0.0021131161386098315</v>
      </c>
      <c r="U42" s="143">
        <v>97.99299999999998</v>
      </c>
      <c r="V42" s="141">
        <v>435.1050000000001</v>
      </c>
      <c r="W42" s="142">
        <v>83.20000000000002</v>
      </c>
      <c r="X42" s="141">
        <v>183.041</v>
      </c>
      <c r="Y42" s="140">
        <f t="shared" si="19"/>
        <v>799.3390000000002</v>
      </c>
      <c r="Z42" s="139">
        <f t="shared" si="20"/>
        <v>-0.38788549038643205</v>
      </c>
    </row>
    <row r="43" spans="1:26" ht="18.75" customHeight="1">
      <c r="A43" s="147" t="s">
        <v>447</v>
      </c>
      <c r="B43" s="374" t="s">
        <v>447</v>
      </c>
      <c r="C43" s="145">
        <v>18.602</v>
      </c>
      <c r="D43" s="141">
        <v>35.506</v>
      </c>
      <c r="E43" s="142">
        <v>1.0110000000000001</v>
      </c>
      <c r="F43" s="141">
        <v>1.8379999999999999</v>
      </c>
      <c r="G43" s="140">
        <f t="shared" si="15"/>
        <v>56.95700000000001</v>
      </c>
      <c r="H43" s="144">
        <f t="shared" si="1"/>
        <v>0.0022702263267015015</v>
      </c>
      <c r="I43" s="143">
        <v>13.719999999999999</v>
      </c>
      <c r="J43" s="141">
        <v>33.236</v>
      </c>
      <c r="K43" s="142">
        <v>0.545</v>
      </c>
      <c r="L43" s="141">
        <v>14.09</v>
      </c>
      <c r="M43" s="140">
        <f t="shared" si="16"/>
        <v>61.590999999999994</v>
      </c>
      <c r="N43" s="146">
        <f t="shared" si="17"/>
        <v>-0.07523826533097344</v>
      </c>
      <c r="O43" s="145">
        <v>139.36200000000002</v>
      </c>
      <c r="P43" s="141">
        <v>404.098</v>
      </c>
      <c r="Q43" s="142">
        <v>13.095000000000002</v>
      </c>
      <c r="R43" s="141">
        <v>78.616</v>
      </c>
      <c r="S43" s="140">
        <f t="shared" si="18"/>
        <v>635.171</v>
      </c>
      <c r="T43" s="144">
        <f t="shared" si="5"/>
        <v>0.002743155021238957</v>
      </c>
      <c r="U43" s="143">
        <v>142.446</v>
      </c>
      <c r="V43" s="141">
        <v>323.5330000000001</v>
      </c>
      <c r="W43" s="142">
        <v>11.713</v>
      </c>
      <c r="X43" s="141">
        <v>32.388000000000005</v>
      </c>
      <c r="Y43" s="140">
        <f t="shared" si="19"/>
        <v>510.08000000000004</v>
      </c>
      <c r="Z43" s="139">
        <f t="shared" si="20"/>
        <v>0.2452380018820577</v>
      </c>
    </row>
    <row r="44" spans="1:26" ht="18.75" customHeight="1">
      <c r="A44" s="147" t="s">
        <v>196</v>
      </c>
      <c r="B44" s="374" t="s">
        <v>437</v>
      </c>
      <c r="C44" s="145">
        <v>22.335</v>
      </c>
      <c r="D44" s="141">
        <v>32.513999999999996</v>
      </c>
      <c r="E44" s="142">
        <v>0.641</v>
      </c>
      <c r="F44" s="141">
        <v>1.445</v>
      </c>
      <c r="G44" s="140">
        <f t="shared" si="15"/>
        <v>56.934999999999995</v>
      </c>
      <c r="H44" s="144">
        <f t="shared" si="1"/>
        <v>0.0022693494374835393</v>
      </c>
      <c r="I44" s="143">
        <v>40.553</v>
      </c>
      <c r="J44" s="141">
        <v>110.16699999999999</v>
      </c>
      <c r="K44" s="142">
        <v>0.7600000000000002</v>
      </c>
      <c r="L44" s="141">
        <v>1.081</v>
      </c>
      <c r="M44" s="140">
        <f t="shared" si="16"/>
        <v>152.56099999999995</v>
      </c>
      <c r="N44" s="146">
        <f t="shared" si="17"/>
        <v>-0.6268050156986384</v>
      </c>
      <c r="O44" s="145">
        <v>288.28000000000003</v>
      </c>
      <c r="P44" s="141">
        <v>586.0900000000003</v>
      </c>
      <c r="Q44" s="142">
        <v>4.230999999999999</v>
      </c>
      <c r="R44" s="141">
        <v>4.741</v>
      </c>
      <c r="S44" s="140">
        <f t="shared" si="18"/>
        <v>883.3420000000003</v>
      </c>
      <c r="T44" s="144">
        <f t="shared" si="5"/>
        <v>0.0038149475381767483</v>
      </c>
      <c r="U44" s="143">
        <v>478.8149999999999</v>
      </c>
      <c r="V44" s="141">
        <v>951.2710000000002</v>
      </c>
      <c r="W44" s="142">
        <v>18.952999999999996</v>
      </c>
      <c r="X44" s="141">
        <v>23.553000000000004</v>
      </c>
      <c r="Y44" s="140">
        <f t="shared" si="19"/>
        <v>1472.592</v>
      </c>
      <c r="Z44" s="139">
        <f t="shared" si="20"/>
        <v>-0.4001447787302931</v>
      </c>
    </row>
    <row r="45" spans="1:26" ht="18.75" customHeight="1">
      <c r="A45" s="147" t="s">
        <v>448</v>
      </c>
      <c r="B45" s="374" t="s">
        <v>448</v>
      </c>
      <c r="C45" s="145">
        <v>6</v>
      </c>
      <c r="D45" s="141">
        <v>18.1</v>
      </c>
      <c r="E45" s="142">
        <v>11.233</v>
      </c>
      <c r="F45" s="141">
        <v>19.913</v>
      </c>
      <c r="G45" s="140">
        <f t="shared" si="15"/>
        <v>55.245999999999995</v>
      </c>
      <c r="H45" s="144">
        <f t="shared" si="1"/>
        <v>0.0022020282607045864</v>
      </c>
      <c r="I45" s="143">
        <v>6</v>
      </c>
      <c r="J45" s="141">
        <v>15</v>
      </c>
      <c r="K45" s="142">
        <v>3.246</v>
      </c>
      <c r="L45" s="141">
        <v>8.646</v>
      </c>
      <c r="M45" s="140">
        <f t="shared" si="16"/>
        <v>32.891999999999996</v>
      </c>
      <c r="N45" s="146">
        <f t="shared" si="17"/>
        <v>0.6796181442295999</v>
      </c>
      <c r="O45" s="145">
        <v>87.1</v>
      </c>
      <c r="P45" s="141">
        <v>128.6</v>
      </c>
      <c r="Q45" s="142">
        <v>103.61900000000001</v>
      </c>
      <c r="R45" s="141">
        <v>165.67599999999996</v>
      </c>
      <c r="S45" s="140">
        <f t="shared" si="18"/>
        <v>484.995</v>
      </c>
      <c r="T45" s="144">
        <f t="shared" si="5"/>
        <v>0.0020945799942468845</v>
      </c>
      <c r="U45" s="143">
        <v>76.382</v>
      </c>
      <c r="V45" s="141">
        <v>69.53999999999999</v>
      </c>
      <c r="W45" s="142">
        <v>55.384000000000015</v>
      </c>
      <c r="X45" s="141">
        <v>114.65600000000002</v>
      </c>
      <c r="Y45" s="140">
        <f t="shared" si="19"/>
        <v>315.96200000000005</v>
      </c>
      <c r="Z45" s="139">
        <f t="shared" si="20"/>
        <v>0.5349788898665027</v>
      </c>
    </row>
    <row r="46" spans="1:26" ht="18.75" customHeight="1">
      <c r="A46" s="147" t="s">
        <v>449</v>
      </c>
      <c r="B46" s="374" t="s">
        <v>450</v>
      </c>
      <c r="C46" s="145">
        <v>29.9</v>
      </c>
      <c r="D46" s="141">
        <v>24.64</v>
      </c>
      <c r="E46" s="142">
        <v>0.41300000000000003</v>
      </c>
      <c r="F46" s="141">
        <v>0.272</v>
      </c>
      <c r="G46" s="140">
        <f t="shared" si="15"/>
        <v>55.224999999999994</v>
      </c>
      <c r="H46" s="144">
        <f t="shared" si="1"/>
        <v>0.002201191230087441</v>
      </c>
      <c r="I46" s="143">
        <v>24</v>
      </c>
      <c r="J46" s="141">
        <v>19</v>
      </c>
      <c r="K46" s="142">
        <v>5.6499999999999995</v>
      </c>
      <c r="L46" s="141">
        <v>7.7</v>
      </c>
      <c r="M46" s="140">
        <f t="shared" si="16"/>
        <v>56.35</v>
      </c>
      <c r="N46" s="146">
        <f t="shared" si="17"/>
        <v>-0.019964507542147403</v>
      </c>
      <c r="O46" s="145">
        <v>192.45000000000005</v>
      </c>
      <c r="P46" s="141">
        <v>223.368</v>
      </c>
      <c r="Q46" s="142">
        <v>50.94399999999999</v>
      </c>
      <c r="R46" s="141">
        <v>48.744</v>
      </c>
      <c r="S46" s="140">
        <f t="shared" si="18"/>
        <v>515.5060000000001</v>
      </c>
      <c r="T46" s="144">
        <f t="shared" si="5"/>
        <v>0.002226349868584696</v>
      </c>
      <c r="U46" s="143">
        <v>120.27</v>
      </c>
      <c r="V46" s="141">
        <v>179.812</v>
      </c>
      <c r="W46" s="142">
        <v>60.196000000000005</v>
      </c>
      <c r="X46" s="141">
        <v>70.51300000000002</v>
      </c>
      <c r="Y46" s="140">
        <f t="shared" si="19"/>
        <v>430.79100000000005</v>
      </c>
      <c r="Z46" s="139">
        <f t="shared" si="20"/>
        <v>0.19664988358624025</v>
      </c>
    </row>
    <row r="47" spans="1:26" ht="18.75" customHeight="1">
      <c r="A47" s="147" t="s">
        <v>451</v>
      </c>
      <c r="B47" s="374" t="s">
        <v>452</v>
      </c>
      <c r="C47" s="145">
        <v>16.692</v>
      </c>
      <c r="D47" s="141">
        <v>34.647</v>
      </c>
      <c r="E47" s="142">
        <v>0.14600000000000002</v>
      </c>
      <c r="F47" s="141">
        <v>0.23000000000000004</v>
      </c>
      <c r="G47" s="140">
        <f t="shared" si="15"/>
        <v>51.714999999999996</v>
      </c>
      <c r="H47" s="144">
        <f t="shared" si="1"/>
        <v>0.002061287541221766</v>
      </c>
      <c r="I47" s="143">
        <v>24.759999999999998</v>
      </c>
      <c r="J47" s="141">
        <v>50.18</v>
      </c>
      <c r="K47" s="142"/>
      <c r="L47" s="141">
        <v>20.02</v>
      </c>
      <c r="M47" s="140">
        <f t="shared" si="16"/>
        <v>94.96</v>
      </c>
      <c r="N47" s="146">
        <f t="shared" si="17"/>
        <v>-0.4554022746419545</v>
      </c>
      <c r="O47" s="145">
        <v>151.31699999999995</v>
      </c>
      <c r="P47" s="141">
        <v>404.2850000000001</v>
      </c>
      <c r="Q47" s="142">
        <v>3.4179999999999997</v>
      </c>
      <c r="R47" s="141">
        <v>83.75299999999997</v>
      </c>
      <c r="S47" s="140">
        <f t="shared" si="18"/>
        <v>642.773</v>
      </c>
      <c r="T47" s="144">
        <f t="shared" si="5"/>
        <v>0.0027759862815947643</v>
      </c>
      <c r="U47" s="143">
        <v>153.41</v>
      </c>
      <c r="V47" s="141">
        <v>416.204</v>
      </c>
      <c r="W47" s="142">
        <v>2.89</v>
      </c>
      <c r="X47" s="141">
        <v>33.65</v>
      </c>
      <c r="Y47" s="140">
        <f t="shared" si="19"/>
        <v>606.154</v>
      </c>
      <c r="Z47" s="139">
        <f t="shared" si="20"/>
        <v>0.060412040504558284</v>
      </c>
    </row>
    <row r="48" spans="1:26" ht="18.75" customHeight="1">
      <c r="A48" s="147" t="s">
        <v>184</v>
      </c>
      <c r="B48" s="374" t="s">
        <v>428</v>
      </c>
      <c r="C48" s="145">
        <v>25.514</v>
      </c>
      <c r="D48" s="141">
        <v>13.059999999999999</v>
      </c>
      <c r="E48" s="142">
        <v>3.17</v>
      </c>
      <c r="F48" s="141">
        <v>1.1419999999999997</v>
      </c>
      <c r="G48" s="140">
        <f t="shared" si="15"/>
        <v>42.886</v>
      </c>
      <c r="H48" s="144">
        <f t="shared" si="1"/>
        <v>0.0017093759546134904</v>
      </c>
      <c r="I48" s="143">
        <v>18.061999999999998</v>
      </c>
      <c r="J48" s="141">
        <v>9.522</v>
      </c>
      <c r="K48" s="142">
        <v>12.5</v>
      </c>
      <c r="L48" s="141">
        <v>10.549999999999999</v>
      </c>
      <c r="M48" s="140">
        <f t="shared" si="16"/>
        <v>50.63399999999999</v>
      </c>
      <c r="N48" s="146">
        <f t="shared" si="17"/>
        <v>-0.15301971007623316</v>
      </c>
      <c r="O48" s="145">
        <v>201.67300000000006</v>
      </c>
      <c r="P48" s="141">
        <v>90.31700000000001</v>
      </c>
      <c r="Q48" s="142">
        <v>65.58900000000001</v>
      </c>
      <c r="R48" s="141">
        <v>138.857</v>
      </c>
      <c r="S48" s="140">
        <f t="shared" si="18"/>
        <v>496.43600000000004</v>
      </c>
      <c r="T48" s="144">
        <f t="shared" si="5"/>
        <v>0.002143990997894713</v>
      </c>
      <c r="U48" s="143">
        <v>150.20299999999997</v>
      </c>
      <c r="V48" s="141">
        <v>94.14400000000003</v>
      </c>
      <c r="W48" s="142">
        <v>127.71100000000003</v>
      </c>
      <c r="X48" s="141">
        <v>99.512</v>
      </c>
      <c r="Y48" s="140">
        <f t="shared" si="19"/>
        <v>471.57000000000005</v>
      </c>
      <c r="Z48" s="139">
        <f t="shared" si="20"/>
        <v>0.0527302415336004</v>
      </c>
    </row>
    <row r="49" spans="1:26" ht="18.75" customHeight="1">
      <c r="A49" s="147" t="s">
        <v>189</v>
      </c>
      <c r="B49" s="374" t="s">
        <v>433</v>
      </c>
      <c r="C49" s="145">
        <v>4.292</v>
      </c>
      <c r="D49" s="141">
        <v>5.877</v>
      </c>
      <c r="E49" s="142">
        <v>16.365</v>
      </c>
      <c r="F49" s="141">
        <v>12.421</v>
      </c>
      <c r="G49" s="140">
        <f t="shared" si="15"/>
        <v>38.955</v>
      </c>
      <c r="H49" s="144">
        <f t="shared" si="1"/>
        <v>0.0015526917948040972</v>
      </c>
      <c r="I49" s="143">
        <v>0.644</v>
      </c>
      <c r="J49" s="141">
        <v>2.712</v>
      </c>
      <c r="K49" s="142">
        <v>22.869</v>
      </c>
      <c r="L49" s="141">
        <v>14.86</v>
      </c>
      <c r="M49" s="140">
        <f t="shared" si="16"/>
        <v>41.085</v>
      </c>
      <c r="N49" s="146">
        <f t="shared" si="17"/>
        <v>-0.05184373859072655</v>
      </c>
      <c r="O49" s="145">
        <v>35.42000000000001</v>
      </c>
      <c r="P49" s="141">
        <v>72.51899999999999</v>
      </c>
      <c r="Q49" s="142">
        <v>212.784</v>
      </c>
      <c r="R49" s="141">
        <v>160.56599999999997</v>
      </c>
      <c r="S49" s="140">
        <f t="shared" si="18"/>
        <v>481.28899999999993</v>
      </c>
      <c r="T49" s="144">
        <f t="shared" si="5"/>
        <v>0.002078574646854274</v>
      </c>
      <c r="U49" s="143">
        <v>35.329</v>
      </c>
      <c r="V49" s="141">
        <v>73.04400000000001</v>
      </c>
      <c r="W49" s="142">
        <v>289.1680000000001</v>
      </c>
      <c r="X49" s="141">
        <v>266.688</v>
      </c>
      <c r="Y49" s="140">
        <f t="shared" si="19"/>
        <v>664.2290000000002</v>
      </c>
      <c r="Z49" s="139">
        <f t="shared" si="20"/>
        <v>-0.2754170624889912</v>
      </c>
    </row>
    <row r="50" spans="1:26" ht="18.75" customHeight="1">
      <c r="A50" s="147" t="s">
        <v>453</v>
      </c>
      <c r="B50" s="374" t="s">
        <v>454</v>
      </c>
      <c r="C50" s="145">
        <v>0</v>
      </c>
      <c r="D50" s="141">
        <v>0</v>
      </c>
      <c r="E50" s="142">
        <v>22.650000000000002</v>
      </c>
      <c r="F50" s="141">
        <v>15.896</v>
      </c>
      <c r="G50" s="140">
        <f t="shared" si="15"/>
        <v>38.54600000000001</v>
      </c>
      <c r="H50" s="144">
        <f t="shared" si="1"/>
        <v>0.001536389627070177</v>
      </c>
      <c r="I50" s="143"/>
      <c r="J50" s="141"/>
      <c r="K50" s="142">
        <v>4.571</v>
      </c>
      <c r="L50" s="141">
        <v>3.252</v>
      </c>
      <c r="M50" s="140">
        <f t="shared" si="16"/>
        <v>7.8229999999999995</v>
      </c>
      <c r="N50" s="146">
        <f t="shared" si="17"/>
        <v>3.927265754825515</v>
      </c>
      <c r="O50" s="145">
        <v>4</v>
      </c>
      <c r="P50" s="141">
        <v>0</v>
      </c>
      <c r="Q50" s="142">
        <v>37.921</v>
      </c>
      <c r="R50" s="141">
        <v>30.308999999999997</v>
      </c>
      <c r="S50" s="140">
        <f t="shared" si="18"/>
        <v>72.22999999999999</v>
      </c>
      <c r="T50" s="144">
        <f t="shared" si="5"/>
        <v>0.0003119444798079412</v>
      </c>
      <c r="U50" s="143">
        <v>10.84</v>
      </c>
      <c r="V50" s="141">
        <v>4.65</v>
      </c>
      <c r="W50" s="142">
        <v>32.43800000000001</v>
      </c>
      <c r="X50" s="141">
        <v>33.415000000000006</v>
      </c>
      <c r="Y50" s="140">
        <f t="shared" si="19"/>
        <v>81.34300000000002</v>
      </c>
      <c r="Z50" s="139">
        <f t="shared" si="20"/>
        <v>-0.11203176671625126</v>
      </c>
    </row>
    <row r="51" spans="1:26" ht="18.75" customHeight="1">
      <c r="A51" s="147" t="s">
        <v>455</v>
      </c>
      <c r="B51" s="374" t="s">
        <v>455</v>
      </c>
      <c r="C51" s="145">
        <v>4</v>
      </c>
      <c r="D51" s="141">
        <v>33.702</v>
      </c>
      <c r="E51" s="142">
        <v>0.3</v>
      </c>
      <c r="F51" s="141">
        <v>0.28</v>
      </c>
      <c r="G51" s="140">
        <f t="shared" si="15"/>
        <v>38.282</v>
      </c>
      <c r="H51" s="144">
        <f t="shared" si="1"/>
        <v>0.0015258669564546387</v>
      </c>
      <c r="I51" s="143">
        <v>12</v>
      </c>
      <c r="J51" s="141">
        <v>91.755</v>
      </c>
      <c r="K51" s="142"/>
      <c r="L51" s="141"/>
      <c r="M51" s="140">
        <f t="shared" si="16"/>
        <v>103.755</v>
      </c>
      <c r="N51" s="146">
        <f t="shared" si="17"/>
        <v>-0.6310346489325815</v>
      </c>
      <c r="O51" s="145">
        <v>56.35000000000001</v>
      </c>
      <c r="P51" s="141">
        <v>549.391</v>
      </c>
      <c r="Q51" s="142">
        <v>1.292</v>
      </c>
      <c r="R51" s="141">
        <v>1.3250000000000002</v>
      </c>
      <c r="S51" s="140">
        <f t="shared" si="18"/>
        <v>608.3580000000001</v>
      </c>
      <c r="T51" s="144">
        <f t="shared" si="5"/>
        <v>0.002627355944164468</v>
      </c>
      <c r="U51" s="143">
        <v>72.8</v>
      </c>
      <c r="V51" s="141">
        <v>628.5419999999999</v>
      </c>
      <c r="W51" s="142">
        <v>1.021</v>
      </c>
      <c r="X51" s="141">
        <v>2.382</v>
      </c>
      <c r="Y51" s="140">
        <f t="shared" si="19"/>
        <v>704.7449999999998</v>
      </c>
      <c r="Z51" s="139">
        <f t="shared" si="20"/>
        <v>-0.13676861843645538</v>
      </c>
    </row>
    <row r="52" spans="1:26" ht="18.75" customHeight="1">
      <c r="A52" s="147" t="s">
        <v>187</v>
      </c>
      <c r="B52" s="374" t="s">
        <v>431</v>
      </c>
      <c r="C52" s="145">
        <v>1.121</v>
      </c>
      <c r="D52" s="141">
        <v>2.035</v>
      </c>
      <c r="E52" s="142">
        <v>17.111</v>
      </c>
      <c r="F52" s="141">
        <v>14.087</v>
      </c>
      <c r="G52" s="140">
        <f t="shared" si="15"/>
        <v>34.354</v>
      </c>
      <c r="H52" s="144">
        <f t="shared" si="1"/>
        <v>0.001369302372447695</v>
      </c>
      <c r="I52" s="143">
        <v>1.846</v>
      </c>
      <c r="J52" s="141">
        <v>4.148</v>
      </c>
      <c r="K52" s="142">
        <v>1.1260000000000001</v>
      </c>
      <c r="L52" s="141">
        <v>5.119</v>
      </c>
      <c r="M52" s="140">
        <f t="shared" si="16"/>
        <v>12.239</v>
      </c>
      <c r="N52" s="146">
        <f t="shared" si="17"/>
        <v>1.806928670643026</v>
      </c>
      <c r="O52" s="145">
        <v>13.230999999999998</v>
      </c>
      <c r="P52" s="141">
        <v>27.701999999999998</v>
      </c>
      <c r="Q52" s="142">
        <v>36.13399999999999</v>
      </c>
      <c r="R52" s="141">
        <v>37.00299999999999</v>
      </c>
      <c r="S52" s="140">
        <f t="shared" si="18"/>
        <v>114.06999999999996</v>
      </c>
      <c r="T52" s="144">
        <f t="shared" si="5"/>
        <v>0.0004926416559835504</v>
      </c>
      <c r="U52" s="143">
        <v>32.519</v>
      </c>
      <c r="V52" s="141">
        <v>47.84500000000002</v>
      </c>
      <c r="W52" s="142">
        <v>5.759999999999999</v>
      </c>
      <c r="X52" s="141">
        <v>10.954</v>
      </c>
      <c r="Y52" s="140">
        <f t="shared" si="19"/>
        <v>97.07800000000003</v>
      </c>
      <c r="Z52" s="139">
        <f t="shared" si="20"/>
        <v>0.1750345083335043</v>
      </c>
    </row>
    <row r="53" spans="1:26" ht="18.75" customHeight="1">
      <c r="A53" s="147" t="s">
        <v>176</v>
      </c>
      <c r="B53" s="374" t="s">
        <v>421</v>
      </c>
      <c r="C53" s="145">
        <v>3.8400000000000003</v>
      </c>
      <c r="D53" s="141">
        <v>19.860999999999997</v>
      </c>
      <c r="E53" s="142">
        <v>3.2720000000000002</v>
      </c>
      <c r="F53" s="141">
        <v>3.363</v>
      </c>
      <c r="G53" s="140">
        <f t="shared" si="15"/>
        <v>30.336</v>
      </c>
      <c r="H53" s="144">
        <f t="shared" si="1"/>
        <v>0.0012091505143672723</v>
      </c>
      <c r="I53" s="143">
        <v>9.29</v>
      </c>
      <c r="J53" s="141">
        <v>31.604000000000003</v>
      </c>
      <c r="K53" s="142">
        <v>4.305</v>
      </c>
      <c r="L53" s="141">
        <v>3.835</v>
      </c>
      <c r="M53" s="140">
        <f t="shared" si="16"/>
        <v>49.034000000000006</v>
      </c>
      <c r="N53" s="146">
        <f t="shared" si="17"/>
        <v>-0.3813272423216545</v>
      </c>
      <c r="O53" s="145">
        <v>67.57700000000001</v>
      </c>
      <c r="P53" s="141">
        <v>169.26299999999998</v>
      </c>
      <c r="Q53" s="142">
        <v>30.331</v>
      </c>
      <c r="R53" s="141">
        <v>31.68900000000001</v>
      </c>
      <c r="S53" s="140">
        <f t="shared" si="18"/>
        <v>298.86</v>
      </c>
      <c r="T53" s="144">
        <f t="shared" si="5"/>
        <v>0.0012907064548719552</v>
      </c>
      <c r="U53" s="143">
        <v>103.138</v>
      </c>
      <c r="V53" s="141">
        <v>219.28099999999986</v>
      </c>
      <c r="W53" s="142">
        <v>26.097999999999995</v>
      </c>
      <c r="X53" s="141">
        <v>26.426999999999996</v>
      </c>
      <c r="Y53" s="140">
        <f t="shared" si="19"/>
        <v>374.9439999999999</v>
      </c>
      <c r="Z53" s="139">
        <f t="shared" si="20"/>
        <v>-0.20292096953144978</v>
      </c>
    </row>
    <row r="54" spans="1:26" ht="18.75" customHeight="1">
      <c r="A54" s="147" t="s">
        <v>186</v>
      </c>
      <c r="B54" s="374" t="s">
        <v>430</v>
      </c>
      <c r="C54" s="145">
        <v>0</v>
      </c>
      <c r="D54" s="141">
        <v>0</v>
      </c>
      <c r="E54" s="142">
        <v>13.009</v>
      </c>
      <c r="F54" s="141">
        <v>15.575</v>
      </c>
      <c r="G54" s="140">
        <f t="shared" si="15"/>
        <v>28.584</v>
      </c>
      <c r="H54" s="144">
        <f t="shared" si="1"/>
        <v>0.001139318245736884</v>
      </c>
      <c r="I54" s="143">
        <v>0</v>
      </c>
      <c r="J54" s="141">
        <v>0</v>
      </c>
      <c r="K54" s="142">
        <v>12.768</v>
      </c>
      <c r="L54" s="141">
        <v>17.657</v>
      </c>
      <c r="M54" s="140">
        <f t="shared" si="16"/>
        <v>30.425</v>
      </c>
      <c r="N54" s="146">
        <f t="shared" si="17"/>
        <v>-0.060509449465899756</v>
      </c>
      <c r="O54" s="145">
        <v>0</v>
      </c>
      <c r="P54" s="141">
        <v>0</v>
      </c>
      <c r="Q54" s="142">
        <v>148.817</v>
      </c>
      <c r="R54" s="141">
        <v>171.412</v>
      </c>
      <c r="S54" s="140">
        <f t="shared" si="18"/>
        <v>320.22900000000004</v>
      </c>
      <c r="T54" s="144">
        <f t="shared" si="5"/>
        <v>0.0013829941689660421</v>
      </c>
      <c r="U54" s="143">
        <v>0</v>
      </c>
      <c r="V54" s="141">
        <v>0</v>
      </c>
      <c r="W54" s="142">
        <v>151.674</v>
      </c>
      <c r="X54" s="141">
        <v>189.16200000000003</v>
      </c>
      <c r="Y54" s="140">
        <f t="shared" si="19"/>
        <v>340.836</v>
      </c>
      <c r="Z54" s="139">
        <f t="shared" si="20"/>
        <v>-0.060460162658873995</v>
      </c>
    </row>
    <row r="55" spans="1:26" ht="18.75" customHeight="1">
      <c r="A55" s="147" t="s">
        <v>173</v>
      </c>
      <c r="B55" s="374" t="s">
        <v>419</v>
      </c>
      <c r="C55" s="145">
        <v>6.061999999999999</v>
      </c>
      <c r="D55" s="141">
        <v>20.161</v>
      </c>
      <c r="E55" s="142">
        <v>0.26</v>
      </c>
      <c r="F55" s="141">
        <v>0.151</v>
      </c>
      <c r="G55" s="140">
        <f t="shared" si="15"/>
        <v>26.634</v>
      </c>
      <c r="H55" s="144">
        <f t="shared" si="1"/>
        <v>0.0010615939741448423</v>
      </c>
      <c r="I55" s="143">
        <v>4.398</v>
      </c>
      <c r="J55" s="141">
        <v>21.145000000000003</v>
      </c>
      <c r="K55" s="142">
        <v>0.02</v>
      </c>
      <c r="L55" s="141">
        <v>0.09</v>
      </c>
      <c r="M55" s="140">
        <f t="shared" si="16"/>
        <v>25.653000000000002</v>
      </c>
      <c r="N55" s="146" t="s">
        <v>50</v>
      </c>
      <c r="O55" s="145">
        <v>66.10600000000004</v>
      </c>
      <c r="P55" s="141">
        <v>224.1539999999999</v>
      </c>
      <c r="Q55" s="142">
        <v>1.4450000000000003</v>
      </c>
      <c r="R55" s="141">
        <v>2.3089999999999997</v>
      </c>
      <c r="S55" s="140">
        <f t="shared" si="18"/>
        <v>294.01399999999995</v>
      </c>
      <c r="T55" s="144">
        <f t="shared" si="5"/>
        <v>0.001269777714055822</v>
      </c>
      <c r="U55" s="143">
        <v>98.05899999999998</v>
      </c>
      <c r="V55" s="141">
        <v>187.32300000000004</v>
      </c>
      <c r="W55" s="142">
        <v>7.204999999999998</v>
      </c>
      <c r="X55" s="141">
        <v>5.248999999999998</v>
      </c>
      <c r="Y55" s="140">
        <f t="shared" si="19"/>
        <v>297.836</v>
      </c>
      <c r="Z55" s="139">
        <f t="shared" si="20"/>
        <v>-0.012832565573000054</v>
      </c>
    </row>
    <row r="56" spans="1:26" ht="18.75" customHeight="1">
      <c r="A56" s="147" t="s">
        <v>456</v>
      </c>
      <c r="B56" s="374" t="s">
        <v>456</v>
      </c>
      <c r="C56" s="145">
        <v>10.238</v>
      </c>
      <c r="D56" s="141">
        <v>11.780999999999999</v>
      </c>
      <c r="E56" s="142">
        <v>0.15100000000000002</v>
      </c>
      <c r="F56" s="141">
        <v>3.3</v>
      </c>
      <c r="G56" s="140">
        <f t="shared" si="15"/>
        <v>25.47</v>
      </c>
      <c r="H56" s="144">
        <f t="shared" si="1"/>
        <v>0.0010151985627945156</v>
      </c>
      <c r="I56" s="143">
        <v>21.402</v>
      </c>
      <c r="J56" s="141">
        <v>44.694</v>
      </c>
      <c r="K56" s="142">
        <v>0.1</v>
      </c>
      <c r="L56" s="141">
        <v>0.25</v>
      </c>
      <c r="M56" s="140">
        <f t="shared" si="16"/>
        <v>66.446</v>
      </c>
      <c r="N56" s="146">
        <f t="shared" si="17"/>
        <v>-0.6166812148210576</v>
      </c>
      <c r="O56" s="145">
        <v>125.93600000000002</v>
      </c>
      <c r="P56" s="141">
        <v>157.514</v>
      </c>
      <c r="Q56" s="142">
        <v>18.823000000000008</v>
      </c>
      <c r="R56" s="141">
        <v>36.03300000000001</v>
      </c>
      <c r="S56" s="140">
        <f t="shared" si="18"/>
        <v>338.30600000000004</v>
      </c>
      <c r="T56" s="144">
        <f t="shared" si="5"/>
        <v>0.0014610645048581668</v>
      </c>
      <c r="U56" s="143">
        <v>127.36900000000001</v>
      </c>
      <c r="V56" s="141">
        <v>241.163</v>
      </c>
      <c r="W56" s="142">
        <v>9.53</v>
      </c>
      <c r="X56" s="141">
        <v>21.159999999999997</v>
      </c>
      <c r="Y56" s="140">
        <f t="shared" si="19"/>
        <v>399.222</v>
      </c>
      <c r="Z56" s="139">
        <f t="shared" si="20"/>
        <v>-0.15258678128960812</v>
      </c>
    </row>
    <row r="57" spans="1:26" ht="18.75" customHeight="1">
      <c r="A57" s="147" t="s">
        <v>185</v>
      </c>
      <c r="B57" s="374" t="s">
        <v>429</v>
      </c>
      <c r="C57" s="145">
        <v>1.847</v>
      </c>
      <c r="D57" s="141">
        <v>4.464</v>
      </c>
      <c r="E57" s="142">
        <v>7.199</v>
      </c>
      <c r="F57" s="141">
        <v>11.427</v>
      </c>
      <c r="G57" s="140">
        <f t="shared" si="15"/>
        <v>24.936999999999998</v>
      </c>
      <c r="H57" s="144">
        <f t="shared" si="1"/>
        <v>0.0009939539285593576</v>
      </c>
      <c r="I57" s="143">
        <v>1.5750000000000002</v>
      </c>
      <c r="J57" s="141">
        <v>4.8309999999999995</v>
      </c>
      <c r="K57" s="142">
        <v>5.9239999999999995</v>
      </c>
      <c r="L57" s="141">
        <v>8.26</v>
      </c>
      <c r="M57" s="140">
        <f t="shared" si="16"/>
        <v>20.589999999999996</v>
      </c>
      <c r="N57" s="146">
        <f t="shared" si="17"/>
        <v>0.21112190383681417</v>
      </c>
      <c r="O57" s="145">
        <v>18.51300000000001</v>
      </c>
      <c r="P57" s="141">
        <v>46.534</v>
      </c>
      <c r="Q57" s="142">
        <v>41.09099999999999</v>
      </c>
      <c r="R57" s="141">
        <v>60.159000000000006</v>
      </c>
      <c r="S57" s="140">
        <f t="shared" si="18"/>
        <v>166.29700000000003</v>
      </c>
      <c r="T57" s="144">
        <f t="shared" si="5"/>
        <v>0.0007181978562733105</v>
      </c>
      <c r="U57" s="143">
        <v>20.387999999999984</v>
      </c>
      <c r="V57" s="141">
        <v>43.044999999999995</v>
      </c>
      <c r="W57" s="142">
        <v>67.292</v>
      </c>
      <c r="X57" s="141">
        <v>73.17100000000003</v>
      </c>
      <c r="Y57" s="140">
        <f t="shared" si="19"/>
        <v>203.89600000000002</v>
      </c>
      <c r="Z57" s="139">
        <f t="shared" si="20"/>
        <v>-0.18440283281672998</v>
      </c>
    </row>
    <row r="58" spans="1:26" ht="18.75" customHeight="1">
      <c r="A58" s="147" t="s">
        <v>457</v>
      </c>
      <c r="B58" s="374" t="s">
        <v>458</v>
      </c>
      <c r="C58" s="145">
        <v>6</v>
      </c>
      <c r="D58" s="141">
        <v>16.2</v>
      </c>
      <c r="E58" s="142">
        <v>0</v>
      </c>
      <c r="F58" s="141">
        <v>0</v>
      </c>
      <c r="G58" s="140">
        <f t="shared" si="15"/>
        <v>22.2</v>
      </c>
      <c r="H58" s="144">
        <f t="shared" si="1"/>
        <v>0.000884860938124784</v>
      </c>
      <c r="I58" s="143">
        <v>1</v>
      </c>
      <c r="J58" s="141">
        <v>19.400000000000002</v>
      </c>
      <c r="K58" s="142"/>
      <c r="L58" s="141"/>
      <c r="M58" s="140">
        <f t="shared" si="16"/>
        <v>20.400000000000002</v>
      </c>
      <c r="N58" s="146">
        <f t="shared" si="17"/>
        <v>0.08823529411764697</v>
      </c>
      <c r="O58" s="145">
        <v>62.2</v>
      </c>
      <c r="P58" s="141">
        <v>208.86000000000004</v>
      </c>
      <c r="Q58" s="142">
        <v>0.55</v>
      </c>
      <c r="R58" s="141">
        <v>0.8</v>
      </c>
      <c r="S58" s="140">
        <f t="shared" si="18"/>
        <v>272.4100000000001</v>
      </c>
      <c r="T58" s="144">
        <f t="shared" si="5"/>
        <v>0.0011764750899139042</v>
      </c>
      <c r="U58" s="143">
        <v>43</v>
      </c>
      <c r="V58" s="141">
        <v>106.99999999999999</v>
      </c>
      <c r="W58" s="142"/>
      <c r="X58" s="141"/>
      <c r="Y58" s="140">
        <f t="shared" si="19"/>
        <v>150</v>
      </c>
      <c r="Z58" s="139">
        <f t="shared" si="20"/>
        <v>0.8160666666666672</v>
      </c>
    </row>
    <row r="59" spans="1:26" ht="18.75" customHeight="1">
      <c r="A59" s="147" t="s">
        <v>175</v>
      </c>
      <c r="B59" s="374" t="s">
        <v>418</v>
      </c>
      <c r="C59" s="145">
        <v>5.835000000000001</v>
      </c>
      <c r="D59" s="141">
        <v>13.17</v>
      </c>
      <c r="E59" s="142">
        <v>1.1940000000000002</v>
      </c>
      <c r="F59" s="141">
        <v>1.2950000000000002</v>
      </c>
      <c r="G59" s="140">
        <f t="shared" si="15"/>
        <v>21.494000000000003</v>
      </c>
      <c r="H59" s="144">
        <f t="shared" si="1"/>
        <v>0.0008567207659483833</v>
      </c>
      <c r="I59" s="143">
        <v>5.959999999999999</v>
      </c>
      <c r="J59" s="141">
        <v>26.162999999999997</v>
      </c>
      <c r="K59" s="142"/>
      <c r="L59" s="141">
        <v>0.65</v>
      </c>
      <c r="M59" s="140">
        <f t="shared" si="16"/>
        <v>32.772999999999996</v>
      </c>
      <c r="N59" s="146">
        <f t="shared" si="17"/>
        <v>-0.34415524974826817</v>
      </c>
      <c r="O59" s="145">
        <v>55.22500000000001</v>
      </c>
      <c r="P59" s="141">
        <v>163.89700000000002</v>
      </c>
      <c r="Q59" s="142">
        <v>4.376</v>
      </c>
      <c r="R59" s="141">
        <v>5.654999999999999</v>
      </c>
      <c r="S59" s="140">
        <f t="shared" si="18"/>
        <v>229.15300000000002</v>
      </c>
      <c r="T59" s="144">
        <f t="shared" si="5"/>
        <v>0.000989658222088179</v>
      </c>
      <c r="U59" s="143">
        <v>92.01799999999999</v>
      </c>
      <c r="V59" s="141">
        <v>274.32</v>
      </c>
      <c r="W59" s="142">
        <v>3.361</v>
      </c>
      <c r="X59" s="141">
        <v>8.757</v>
      </c>
      <c r="Y59" s="140">
        <f t="shared" si="19"/>
        <v>378.45599999999996</v>
      </c>
      <c r="Z59" s="139">
        <f t="shared" si="20"/>
        <v>-0.39450557000021125</v>
      </c>
    </row>
    <row r="60" spans="1:26" ht="18.75" customHeight="1">
      <c r="A60" s="147" t="s">
        <v>455</v>
      </c>
      <c r="B60" s="374" t="s">
        <v>459</v>
      </c>
      <c r="C60" s="145">
        <v>6</v>
      </c>
      <c r="D60" s="141">
        <v>14</v>
      </c>
      <c r="E60" s="142">
        <v>0</v>
      </c>
      <c r="F60" s="141">
        <v>0</v>
      </c>
      <c r="G60" s="140">
        <f t="shared" si="15"/>
        <v>20</v>
      </c>
      <c r="H60" s="144">
        <f t="shared" si="1"/>
        <v>0.0007971720163286343</v>
      </c>
      <c r="I60" s="143">
        <v>2</v>
      </c>
      <c r="J60" s="141">
        <v>11.2</v>
      </c>
      <c r="K60" s="142"/>
      <c r="L60" s="141"/>
      <c r="M60" s="140">
        <f t="shared" si="16"/>
        <v>13.2</v>
      </c>
      <c r="N60" s="146">
        <f t="shared" si="17"/>
        <v>0.5151515151515151</v>
      </c>
      <c r="O60" s="145">
        <v>48</v>
      </c>
      <c r="P60" s="141">
        <v>143.2</v>
      </c>
      <c r="Q60" s="142"/>
      <c r="R60" s="141"/>
      <c r="S60" s="140">
        <f t="shared" si="18"/>
        <v>191.2</v>
      </c>
      <c r="T60" s="144">
        <f t="shared" si="5"/>
        <v>0.0008257480899803179</v>
      </c>
      <c r="U60" s="143">
        <v>44</v>
      </c>
      <c r="V60" s="141">
        <v>115.2</v>
      </c>
      <c r="W60" s="142"/>
      <c r="X60" s="141"/>
      <c r="Y60" s="140">
        <f t="shared" si="19"/>
        <v>159.2</v>
      </c>
      <c r="Z60" s="139">
        <f t="shared" si="20"/>
        <v>0.20100502512562812</v>
      </c>
    </row>
    <row r="61" spans="1:26" ht="18.75" customHeight="1" thickBot="1">
      <c r="A61" s="138" t="s">
        <v>56</v>
      </c>
      <c r="B61" s="375" t="s">
        <v>56</v>
      </c>
      <c r="C61" s="136">
        <v>40.75600000000001</v>
      </c>
      <c r="D61" s="132">
        <v>67.255</v>
      </c>
      <c r="E61" s="133">
        <v>125.04600000000005</v>
      </c>
      <c r="F61" s="132">
        <v>183.991</v>
      </c>
      <c r="G61" s="131">
        <f t="shared" si="15"/>
        <v>417.04800000000006</v>
      </c>
      <c r="H61" s="135">
        <f t="shared" si="1"/>
        <v>0.016622949753291216</v>
      </c>
      <c r="I61" s="134">
        <v>124.386</v>
      </c>
      <c r="J61" s="132">
        <v>133.11100000000002</v>
      </c>
      <c r="K61" s="133">
        <v>177.13</v>
      </c>
      <c r="L61" s="132">
        <v>260.237</v>
      </c>
      <c r="M61" s="131">
        <f t="shared" si="16"/>
        <v>694.864</v>
      </c>
      <c r="N61" s="137">
        <f t="shared" si="17"/>
        <v>-0.3998134886826774</v>
      </c>
      <c r="O61" s="136">
        <v>742.2959999999999</v>
      </c>
      <c r="P61" s="132">
        <v>1031.9419999999998</v>
      </c>
      <c r="Q61" s="133">
        <v>1501.162999999999</v>
      </c>
      <c r="R61" s="132">
        <v>2233.010000000001</v>
      </c>
      <c r="S61" s="131">
        <f t="shared" si="18"/>
        <v>5508.411</v>
      </c>
      <c r="T61" s="135">
        <f t="shared" si="5"/>
        <v>0.023789539027597142</v>
      </c>
      <c r="U61" s="134">
        <v>581.488</v>
      </c>
      <c r="V61" s="132">
        <v>1001.6509999999998</v>
      </c>
      <c r="W61" s="133">
        <v>1621.792</v>
      </c>
      <c r="X61" s="132">
        <v>2453.2780000000016</v>
      </c>
      <c r="Y61" s="131">
        <f t="shared" si="19"/>
        <v>5658.209000000001</v>
      </c>
      <c r="Z61" s="130">
        <f t="shared" si="20"/>
        <v>-0.0264744550793371</v>
      </c>
    </row>
    <row r="62" spans="1:2" ht="16.5" thickTop="1">
      <c r="A62" s="129" t="s">
        <v>43</v>
      </c>
      <c r="B62" s="129"/>
    </row>
    <row r="63" spans="1:2" ht="15.75">
      <c r="A63" s="129" t="s">
        <v>42</v>
      </c>
      <c r="B63" s="129"/>
    </row>
    <row r="64" spans="1:3" ht="14.25">
      <c r="A64" s="376" t="s">
        <v>125</v>
      </c>
      <c r="B64" s="377"/>
      <c r="C64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2:Z65536 N62:N65536 Z3 N3 N5:N8 Z5:Z8">
    <cfRule type="cellIs" priority="3" dxfId="93" operator="lessThan" stopIfTrue="1">
      <formula>0</formula>
    </cfRule>
  </conditionalFormatting>
  <conditionalFormatting sqref="Z9:Z61 N9:N6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7"/>
  <sheetViews>
    <sheetView showGridLines="0" zoomScale="76" zoomScaleNormal="76" zoomScalePageLayoutView="0" workbookViewId="0" topLeftCell="B1">
      <selection activeCell="Y2" sqref="Y2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" thickBot="1">
      <c r="A1" s="478" t="s">
        <v>28</v>
      </c>
      <c r="B1" s="474"/>
    </row>
    <row r="2" spans="25:26" ht="18">
      <c r="Y2" s="473"/>
      <c r="Z2" s="473"/>
    </row>
    <row r="3" ht="5.25" customHeight="1" thickBot="1"/>
    <row r="4" spans="1:26" ht="24.75" customHeight="1" thickTop="1">
      <c r="A4" s="585" t="s">
        <v>126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7"/>
    </row>
    <row r="5" spans="1:26" ht="21" customHeight="1" thickBot="1">
      <c r="A5" s="599" t="s">
        <v>45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1"/>
    </row>
    <row r="6" spans="1:26" s="174" customFormat="1" ht="19.5" customHeight="1" thickBot="1" thickTop="1">
      <c r="A6" s="671" t="s">
        <v>121</v>
      </c>
      <c r="B6" s="671" t="s">
        <v>122</v>
      </c>
      <c r="C6" s="603" t="s">
        <v>36</v>
      </c>
      <c r="D6" s="604"/>
      <c r="E6" s="604"/>
      <c r="F6" s="604"/>
      <c r="G6" s="604"/>
      <c r="H6" s="604"/>
      <c r="I6" s="604"/>
      <c r="J6" s="604"/>
      <c r="K6" s="605"/>
      <c r="L6" s="605"/>
      <c r="M6" s="605"/>
      <c r="N6" s="606"/>
      <c r="O6" s="607" t="s">
        <v>35</v>
      </c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6"/>
    </row>
    <row r="7" spans="1:26" s="173" customFormat="1" ht="26.25" customHeight="1" thickBot="1">
      <c r="A7" s="672"/>
      <c r="B7" s="672"/>
      <c r="C7" s="677" t="s">
        <v>207</v>
      </c>
      <c r="D7" s="678"/>
      <c r="E7" s="678"/>
      <c r="F7" s="678"/>
      <c r="G7" s="679"/>
      <c r="H7" s="592" t="s">
        <v>34</v>
      </c>
      <c r="I7" s="677" t="s">
        <v>208</v>
      </c>
      <c r="J7" s="678"/>
      <c r="K7" s="678"/>
      <c r="L7" s="678"/>
      <c r="M7" s="679"/>
      <c r="N7" s="592" t="s">
        <v>33</v>
      </c>
      <c r="O7" s="680" t="s">
        <v>209</v>
      </c>
      <c r="P7" s="678"/>
      <c r="Q7" s="678"/>
      <c r="R7" s="678"/>
      <c r="S7" s="679"/>
      <c r="T7" s="592" t="s">
        <v>34</v>
      </c>
      <c r="U7" s="680" t="s">
        <v>210</v>
      </c>
      <c r="V7" s="678"/>
      <c r="W7" s="678"/>
      <c r="X7" s="678"/>
      <c r="Y7" s="679"/>
      <c r="Z7" s="592" t="s">
        <v>33</v>
      </c>
    </row>
    <row r="8" spans="1:26" s="168" customFormat="1" ht="26.25" customHeight="1">
      <c r="A8" s="673"/>
      <c r="B8" s="673"/>
      <c r="C8" s="575" t="s">
        <v>22</v>
      </c>
      <c r="D8" s="576"/>
      <c r="E8" s="577" t="s">
        <v>21</v>
      </c>
      <c r="F8" s="578"/>
      <c r="G8" s="579" t="s">
        <v>17</v>
      </c>
      <c r="H8" s="593"/>
      <c r="I8" s="575" t="s">
        <v>22</v>
      </c>
      <c r="J8" s="576"/>
      <c r="K8" s="577" t="s">
        <v>21</v>
      </c>
      <c r="L8" s="578"/>
      <c r="M8" s="579" t="s">
        <v>17</v>
      </c>
      <c r="N8" s="593"/>
      <c r="O8" s="576" t="s">
        <v>22</v>
      </c>
      <c r="P8" s="576"/>
      <c r="Q8" s="581" t="s">
        <v>21</v>
      </c>
      <c r="R8" s="576"/>
      <c r="S8" s="579" t="s">
        <v>17</v>
      </c>
      <c r="T8" s="593"/>
      <c r="U8" s="582" t="s">
        <v>22</v>
      </c>
      <c r="V8" s="578"/>
      <c r="W8" s="577" t="s">
        <v>21</v>
      </c>
      <c r="X8" s="598"/>
      <c r="Y8" s="579" t="s">
        <v>17</v>
      </c>
      <c r="Z8" s="593"/>
    </row>
    <row r="9" spans="1:26" s="168" customFormat="1" ht="15.75" thickBot="1">
      <c r="A9" s="674"/>
      <c r="B9" s="674"/>
      <c r="C9" s="171" t="s">
        <v>19</v>
      </c>
      <c r="D9" s="169" t="s">
        <v>18</v>
      </c>
      <c r="E9" s="170" t="s">
        <v>19</v>
      </c>
      <c r="F9" s="169" t="s">
        <v>18</v>
      </c>
      <c r="G9" s="580"/>
      <c r="H9" s="594"/>
      <c r="I9" s="171" t="s">
        <v>19</v>
      </c>
      <c r="J9" s="169" t="s">
        <v>18</v>
      </c>
      <c r="K9" s="170" t="s">
        <v>19</v>
      </c>
      <c r="L9" s="169" t="s">
        <v>18</v>
      </c>
      <c r="M9" s="580"/>
      <c r="N9" s="594"/>
      <c r="O9" s="172" t="s">
        <v>19</v>
      </c>
      <c r="P9" s="169" t="s">
        <v>18</v>
      </c>
      <c r="Q9" s="170" t="s">
        <v>19</v>
      </c>
      <c r="R9" s="169" t="s">
        <v>18</v>
      </c>
      <c r="S9" s="580"/>
      <c r="T9" s="594"/>
      <c r="U9" s="171" t="s">
        <v>19</v>
      </c>
      <c r="V9" s="169" t="s">
        <v>18</v>
      </c>
      <c r="W9" s="170" t="s">
        <v>19</v>
      </c>
      <c r="X9" s="169" t="s">
        <v>18</v>
      </c>
      <c r="Y9" s="580"/>
      <c r="Z9" s="594"/>
    </row>
    <row r="10" spans="1:26" s="157" customFormat="1" ht="18" customHeight="1" thickBot="1" thickTop="1">
      <c r="A10" s="167" t="s">
        <v>24</v>
      </c>
      <c r="B10" s="372"/>
      <c r="C10" s="166">
        <f>SUM(C11:C24)</f>
        <v>318043</v>
      </c>
      <c r="D10" s="160">
        <f>SUM(D11:D24)</f>
        <v>330555</v>
      </c>
      <c r="E10" s="161">
        <f>SUM(E11:E24)</f>
        <v>2939</v>
      </c>
      <c r="F10" s="160">
        <f>SUM(F11:F24)</f>
        <v>3132</v>
      </c>
      <c r="G10" s="159">
        <f aca="true" t="shared" si="0" ref="G10:G22">SUM(C10:F10)</f>
        <v>654669</v>
      </c>
      <c r="H10" s="163">
        <f aca="true" t="shared" si="1" ref="H10:H24">G10/$G$10</f>
        <v>1</v>
      </c>
      <c r="I10" s="162">
        <f>SUM(I11:I24)</f>
        <v>280771</v>
      </c>
      <c r="J10" s="160">
        <f>SUM(J11:J24)</f>
        <v>293131</v>
      </c>
      <c r="K10" s="161">
        <f>SUM(K11:K24)</f>
        <v>2005</v>
      </c>
      <c r="L10" s="160">
        <f>SUM(L11:L24)</f>
        <v>1816</v>
      </c>
      <c r="M10" s="159">
        <f aca="true" t="shared" si="2" ref="M10:M24">SUM(I10:L10)</f>
        <v>577723</v>
      </c>
      <c r="N10" s="165">
        <f aca="true" t="shared" si="3" ref="N10:N22">IF(ISERROR(G10/M10-1),"         /0",(G10/M10-1))</f>
        <v>0.1331883965152849</v>
      </c>
      <c r="O10" s="164">
        <f>SUM(O11:O24)</f>
        <v>3213909</v>
      </c>
      <c r="P10" s="160">
        <f>SUM(P11:P24)</f>
        <v>3112995</v>
      </c>
      <c r="Q10" s="161">
        <f>SUM(Q11:Q24)</f>
        <v>24424</v>
      </c>
      <c r="R10" s="160">
        <f>SUM(R11:R24)</f>
        <v>22548</v>
      </c>
      <c r="S10" s="159">
        <f aca="true" t="shared" si="4" ref="S10:S22">SUM(O10:R10)</f>
        <v>6373876</v>
      </c>
      <c r="T10" s="163">
        <f aca="true" t="shared" si="5" ref="T10:T24">S10/$S$10</f>
        <v>1</v>
      </c>
      <c r="U10" s="162">
        <f>SUM(U11:U24)</f>
        <v>2911693</v>
      </c>
      <c r="V10" s="160">
        <f>SUM(V11:V24)</f>
        <v>2778936</v>
      </c>
      <c r="W10" s="161">
        <f>SUM(W11:W24)</f>
        <v>25467</v>
      </c>
      <c r="X10" s="160">
        <f>SUM(X11:X24)</f>
        <v>24296</v>
      </c>
      <c r="Y10" s="159">
        <f aca="true" t="shared" si="6" ref="Y10:Y22">SUM(U10:X10)</f>
        <v>5740392</v>
      </c>
      <c r="Z10" s="158">
        <f>IF(ISERROR(S10/Y10-1),"         /0",(S10/Y10-1))</f>
        <v>0.11035552972688967</v>
      </c>
    </row>
    <row r="11" spans="1:26" ht="21" customHeight="1" thickTop="1">
      <c r="A11" s="156" t="s">
        <v>149</v>
      </c>
      <c r="B11" s="373" t="s">
        <v>161</v>
      </c>
      <c r="C11" s="154">
        <v>213730</v>
      </c>
      <c r="D11" s="150">
        <v>223211</v>
      </c>
      <c r="E11" s="151">
        <v>2290</v>
      </c>
      <c r="F11" s="150">
        <v>2487</v>
      </c>
      <c r="G11" s="149">
        <f t="shared" si="0"/>
        <v>441718</v>
      </c>
      <c r="H11" s="153">
        <f t="shared" si="1"/>
        <v>0.6747195911216203</v>
      </c>
      <c r="I11" s="152">
        <v>190917</v>
      </c>
      <c r="J11" s="150">
        <v>199701</v>
      </c>
      <c r="K11" s="151">
        <v>1030</v>
      </c>
      <c r="L11" s="150">
        <v>1347</v>
      </c>
      <c r="M11" s="149">
        <f t="shared" si="2"/>
        <v>392995</v>
      </c>
      <c r="N11" s="155">
        <f t="shared" si="3"/>
        <v>0.12397867657349337</v>
      </c>
      <c r="O11" s="154">
        <v>2142056</v>
      </c>
      <c r="P11" s="150">
        <v>2091655</v>
      </c>
      <c r="Q11" s="151">
        <v>10573</v>
      </c>
      <c r="R11" s="150">
        <v>10566</v>
      </c>
      <c r="S11" s="149">
        <f t="shared" si="4"/>
        <v>4254850</v>
      </c>
      <c r="T11" s="153">
        <f t="shared" si="5"/>
        <v>0.6675451483524311</v>
      </c>
      <c r="U11" s="152">
        <v>1909201</v>
      </c>
      <c r="V11" s="150">
        <v>1861548</v>
      </c>
      <c r="W11" s="151">
        <v>8561</v>
      </c>
      <c r="X11" s="150">
        <v>9275</v>
      </c>
      <c r="Y11" s="149">
        <f t="shared" si="6"/>
        <v>3788585</v>
      </c>
      <c r="Z11" s="148">
        <f aca="true" t="shared" si="7" ref="Z11:Z22">IF(ISERROR(S11/Y11-1),"         /0",IF(S11/Y11&gt;5,"  *  ",(S11/Y11-1)))</f>
        <v>0.12307101464003045</v>
      </c>
    </row>
    <row r="12" spans="1:26" ht="21" customHeight="1">
      <c r="A12" s="147" t="s">
        <v>150</v>
      </c>
      <c r="B12" s="374" t="s">
        <v>162</v>
      </c>
      <c r="C12" s="145">
        <v>37940</v>
      </c>
      <c r="D12" s="141">
        <v>39278</v>
      </c>
      <c r="E12" s="142">
        <v>9</v>
      </c>
      <c r="F12" s="141">
        <v>28</v>
      </c>
      <c r="G12" s="140">
        <f t="shared" si="0"/>
        <v>77255</v>
      </c>
      <c r="H12" s="144">
        <f t="shared" si="1"/>
        <v>0.11800619855224549</v>
      </c>
      <c r="I12" s="143">
        <v>34593</v>
      </c>
      <c r="J12" s="141">
        <v>35409</v>
      </c>
      <c r="K12" s="142">
        <v>23</v>
      </c>
      <c r="L12" s="141">
        <v>13</v>
      </c>
      <c r="M12" s="149">
        <f t="shared" si="2"/>
        <v>70038</v>
      </c>
      <c r="N12" s="146">
        <f t="shared" si="3"/>
        <v>0.10304406179502545</v>
      </c>
      <c r="O12" s="145">
        <v>373788</v>
      </c>
      <c r="P12" s="141">
        <v>358178</v>
      </c>
      <c r="Q12" s="142">
        <v>1211</v>
      </c>
      <c r="R12" s="141">
        <v>930</v>
      </c>
      <c r="S12" s="140">
        <f t="shared" si="4"/>
        <v>734107</v>
      </c>
      <c r="T12" s="144">
        <f t="shared" si="5"/>
        <v>0.11517434603371637</v>
      </c>
      <c r="U12" s="143">
        <v>350956</v>
      </c>
      <c r="V12" s="141">
        <v>325526</v>
      </c>
      <c r="W12" s="142">
        <v>2024</v>
      </c>
      <c r="X12" s="141">
        <v>1711</v>
      </c>
      <c r="Y12" s="140">
        <f t="shared" si="6"/>
        <v>680217</v>
      </c>
      <c r="Z12" s="139">
        <f t="shared" si="7"/>
        <v>0.07922471799440478</v>
      </c>
    </row>
    <row r="13" spans="1:26" ht="21" customHeight="1">
      <c r="A13" s="147" t="s">
        <v>151</v>
      </c>
      <c r="B13" s="374" t="s">
        <v>163</v>
      </c>
      <c r="C13" s="145">
        <v>25132</v>
      </c>
      <c r="D13" s="141">
        <v>25362</v>
      </c>
      <c r="E13" s="142">
        <v>9</v>
      </c>
      <c r="F13" s="141">
        <v>7</v>
      </c>
      <c r="G13" s="140">
        <f t="shared" si="0"/>
        <v>50510</v>
      </c>
      <c r="H13" s="144">
        <f t="shared" si="1"/>
        <v>0.07715349283378319</v>
      </c>
      <c r="I13" s="143">
        <v>22718</v>
      </c>
      <c r="J13" s="141">
        <v>23072</v>
      </c>
      <c r="K13" s="142">
        <v>20</v>
      </c>
      <c r="L13" s="141">
        <v>19</v>
      </c>
      <c r="M13" s="149">
        <f t="shared" si="2"/>
        <v>45829</v>
      </c>
      <c r="N13" s="146">
        <f t="shared" si="3"/>
        <v>0.1021405660171506</v>
      </c>
      <c r="O13" s="145">
        <v>286559</v>
      </c>
      <c r="P13" s="141">
        <v>264023</v>
      </c>
      <c r="Q13" s="142">
        <v>323</v>
      </c>
      <c r="R13" s="141">
        <v>354</v>
      </c>
      <c r="S13" s="140">
        <f t="shared" si="4"/>
        <v>551259</v>
      </c>
      <c r="T13" s="144">
        <f t="shared" si="5"/>
        <v>0.08648724888905902</v>
      </c>
      <c r="U13" s="143">
        <v>267282</v>
      </c>
      <c r="V13" s="141">
        <v>231967</v>
      </c>
      <c r="W13" s="142">
        <v>303</v>
      </c>
      <c r="X13" s="141">
        <v>325</v>
      </c>
      <c r="Y13" s="140">
        <f t="shared" si="6"/>
        <v>499877</v>
      </c>
      <c r="Z13" s="139">
        <f t="shared" si="7"/>
        <v>0.10278928616439642</v>
      </c>
    </row>
    <row r="14" spans="1:26" ht="21" customHeight="1">
      <c r="A14" s="147" t="s">
        <v>152</v>
      </c>
      <c r="B14" s="374" t="s">
        <v>404</v>
      </c>
      <c r="C14" s="145">
        <v>14183</v>
      </c>
      <c r="D14" s="141">
        <v>15569</v>
      </c>
      <c r="E14" s="142">
        <v>12</v>
      </c>
      <c r="F14" s="141">
        <v>6</v>
      </c>
      <c r="G14" s="140">
        <f>SUM(C14:F14)</f>
        <v>29770</v>
      </c>
      <c r="H14" s="144">
        <f>G14/$G$10</f>
        <v>0.0454733613474901</v>
      </c>
      <c r="I14" s="143">
        <v>9966</v>
      </c>
      <c r="J14" s="141">
        <v>11025</v>
      </c>
      <c r="K14" s="142">
        <v>95</v>
      </c>
      <c r="L14" s="141">
        <v>17</v>
      </c>
      <c r="M14" s="149">
        <f>SUM(I14:L14)</f>
        <v>21103</v>
      </c>
      <c r="N14" s="146">
        <f>IF(ISERROR(G14/M14-1),"         /0",(G14/M14-1))</f>
        <v>0.41069990048808225</v>
      </c>
      <c r="O14" s="145">
        <v>134481</v>
      </c>
      <c r="P14" s="141">
        <v>138404</v>
      </c>
      <c r="Q14" s="142">
        <v>3381</v>
      </c>
      <c r="R14" s="141">
        <v>2642</v>
      </c>
      <c r="S14" s="140">
        <f>SUM(O14:R14)</f>
        <v>278908</v>
      </c>
      <c r="T14" s="144">
        <f>S14/$S$10</f>
        <v>0.043757989643978014</v>
      </c>
      <c r="U14" s="143">
        <v>120945</v>
      </c>
      <c r="V14" s="141">
        <v>122546</v>
      </c>
      <c r="W14" s="142">
        <v>5054</v>
      </c>
      <c r="X14" s="141">
        <v>4486</v>
      </c>
      <c r="Y14" s="140">
        <f>SUM(U14:X14)</f>
        <v>253031</v>
      </c>
      <c r="Z14" s="139">
        <f>IF(ISERROR(S14/Y14-1),"         /0",IF(S14/Y14&gt;5,"  *  ",(S14/Y14-1)))</f>
        <v>0.10226810153696575</v>
      </c>
    </row>
    <row r="15" spans="1:26" ht="21" customHeight="1">
      <c r="A15" s="147" t="s">
        <v>153</v>
      </c>
      <c r="B15" s="374" t="s">
        <v>164</v>
      </c>
      <c r="C15" s="145">
        <v>8922</v>
      </c>
      <c r="D15" s="141">
        <v>8994</v>
      </c>
      <c r="E15" s="142">
        <v>7</v>
      </c>
      <c r="F15" s="141">
        <v>4</v>
      </c>
      <c r="G15" s="140">
        <f>SUM(C15:F15)</f>
        <v>17927</v>
      </c>
      <c r="H15" s="144">
        <f>G15/$G$10</f>
        <v>0.027383303623663254</v>
      </c>
      <c r="I15" s="143">
        <v>8015</v>
      </c>
      <c r="J15" s="141">
        <v>8576</v>
      </c>
      <c r="K15" s="142">
        <v>95</v>
      </c>
      <c r="L15" s="141"/>
      <c r="M15" s="149">
        <f>SUM(I15:L15)</f>
        <v>16686</v>
      </c>
      <c r="N15" s="146">
        <f>IF(ISERROR(G15/M15-1),"         /0",(G15/M15-1))</f>
        <v>0.07437372647728635</v>
      </c>
      <c r="O15" s="145">
        <v>94328</v>
      </c>
      <c r="P15" s="141">
        <v>90601</v>
      </c>
      <c r="Q15" s="142">
        <v>325</v>
      </c>
      <c r="R15" s="141">
        <v>194</v>
      </c>
      <c r="S15" s="140">
        <f>SUM(O15:R15)</f>
        <v>185448</v>
      </c>
      <c r="T15" s="144">
        <f>S15/$S$10</f>
        <v>0.02909501220293586</v>
      </c>
      <c r="U15" s="143">
        <v>89994</v>
      </c>
      <c r="V15" s="141">
        <v>84585</v>
      </c>
      <c r="W15" s="142">
        <v>292</v>
      </c>
      <c r="X15" s="141">
        <v>71</v>
      </c>
      <c r="Y15" s="140">
        <f>SUM(U15:X15)</f>
        <v>174942</v>
      </c>
      <c r="Z15" s="139">
        <f>IF(ISERROR(S15/Y15-1),"         /0",IF(S15/Y15&gt;5,"  *  ",(S15/Y15-1)))</f>
        <v>0.06005418938848295</v>
      </c>
    </row>
    <row r="16" spans="1:26" ht="21" customHeight="1">
      <c r="A16" s="147" t="s">
        <v>156</v>
      </c>
      <c r="B16" s="374" t="s">
        <v>409</v>
      </c>
      <c r="C16" s="145">
        <v>5379</v>
      </c>
      <c r="D16" s="141">
        <v>5599</v>
      </c>
      <c r="E16" s="142">
        <v>8</v>
      </c>
      <c r="F16" s="141">
        <v>12</v>
      </c>
      <c r="G16" s="140">
        <f>SUM(C16:F16)</f>
        <v>10998</v>
      </c>
      <c r="H16" s="144">
        <f>G16/$G$10</f>
        <v>0.01679932912662735</v>
      </c>
      <c r="I16" s="143">
        <v>4734</v>
      </c>
      <c r="J16" s="141">
        <v>5402</v>
      </c>
      <c r="K16" s="142">
        <v>20</v>
      </c>
      <c r="L16" s="141">
        <v>0</v>
      </c>
      <c r="M16" s="149">
        <f>SUM(I16:L16)</f>
        <v>10156</v>
      </c>
      <c r="N16" s="146">
        <f>IF(ISERROR(G16/M16-1),"         /0",(G16/M16-1))</f>
        <v>0.08290665616384407</v>
      </c>
      <c r="O16" s="145">
        <v>57254</v>
      </c>
      <c r="P16" s="141">
        <v>54116</v>
      </c>
      <c r="Q16" s="142">
        <v>182</v>
      </c>
      <c r="R16" s="141">
        <v>96</v>
      </c>
      <c r="S16" s="140">
        <f>SUM(O16:R16)</f>
        <v>111648</v>
      </c>
      <c r="T16" s="144">
        <f>S16/$S$10</f>
        <v>0.017516500164107367</v>
      </c>
      <c r="U16" s="143">
        <v>60938</v>
      </c>
      <c r="V16" s="141">
        <v>55710</v>
      </c>
      <c r="W16" s="142">
        <v>111</v>
      </c>
      <c r="X16" s="141">
        <v>22</v>
      </c>
      <c r="Y16" s="140">
        <f>SUM(U16:X16)</f>
        <v>116781</v>
      </c>
      <c r="Z16" s="139">
        <f>IF(ISERROR(S16/Y16-1),"         /0",IF(S16/Y16&gt;5,"  *  ",(S16/Y16-1)))</f>
        <v>-0.04395406787062961</v>
      </c>
    </row>
    <row r="17" spans="1:26" ht="21" customHeight="1">
      <c r="A17" s="147" t="s">
        <v>155</v>
      </c>
      <c r="B17" s="374" t="s">
        <v>406</v>
      </c>
      <c r="C17" s="145">
        <v>3191</v>
      </c>
      <c r="D17" s="141">
        <v>2814</v>
      </c>
      <c r="E17" s="142">
        <v>549</v>
      </c>
      <c r="F17" s="141">
        <v>529</v>
      </c>
      <c r="G17" s="140">
        <f>SUM(C17:F17)</f>
        <v>7083</v>
      </c>
      <c r="H17" s="144">
        <f>G17/$G$10</f>
        <v>0.010819207874513686</v>
      </c>
      <c r="I17" s="143">
        <v>2422</v>
      </c>
      <c r="J17" s="141">
        <v>2118</v>
      </c>
      <c r="K17" s="142">
        <v>401</v>
      </c>
      <c r="L17" s="141">
        <v>400</v>
      </c>
      <c r="M17" s="149">
        <f>SUM(I17:L17)</f>
        <v>5341</v>
      </c>
      <c r="N17" s="146">
        <f>IF(ISERROR(G17/M17-1),"         /0",(G17/M17-1))</f>
        <v>0.3261561505336079</v>
      </c>
      <c r="O17" s="145">
        <v>33096</v>
      </c>
      <c r="P17" s="141">
        <v>29063</v>
      </c>
      <c r="Q17" s="142">
        <v>7506</v>
      </c>
      <c r="R17" s="141">
        <v>6999</v>
      </c>
      <c r="S17" s="140">
        <f>SUM(O17:R17)</f>
        <v>76664</v>
      </c>
      <c r="T17" s="144">
        <f>S17/$S$10</f>
        <v>0.012027846164562976</v>
      </c>
      <c r="U17" s="143">
        <v>29861</v>
      </c>
      <c r="V17" s="141">
        <v>25042</v>
      </c>
      <c r="W17" s="142">
        <v>7946</v>
      </c>
      <c r="X17" s="141">
        <v>7857</v>
      </c>
      <c r="Y17" s="140">
        <f>SUM(U17:X17)</f>
        <v>70706</v>
      </c>
      <c r="Z17" s="139">
        <f>IF(ISERROR(S17/Y17-1),"         /0",IF(S17/Y17&gt;5,"  *  ",(S17/Y17-1)))</f>
        <v>0.08426441886119984</v>
      </c>
    </row>
    <row r="18" spans="1:26" ht="21" customHeight="1">
      <c r="A18" s="147" t="s">
        <v>154</v>
      </c>
      <c r="B18" s="374" t="s">
        <v>405</v>
      </c>
      <c r="C18" s="145">
        <v>3170</v>
      </c>
      <c r="D18" s="141">
        <v>3195</v>
      </c>
      <c r="E18" s="142">
        <v>5</v>
      </c>
      <c r="F18" s="141">
        <v>31</v>
      </c>
      <c r="G18" s="140">
        <f>SUM(C18:F18)</f>
        <v>6401</v>
      </c>
      <c r="H18" s="144">
        <f>G18/$G$10</f>
        <v>0.009777460059969236</v>
      </c>
      <c r="I18" s="143">
        <v>2480</v>
      </c>
      <c r="J18" s="141">
        <v>2618</v>
      </c>
      <c r="K18" s="142">
        <v>2</v>
      </c>
      <c r="L18" s="141"/>
      <c r="M18" s="149">
        <f>SUM(I18:L18)</f>
        <v>5100</v>
      </c>
      <c r="N18" s="146">
        <f>IF(ISERROR(G18/M18-1),"         /0",(G18/M18-1))</f>
        <v>0.2550980392156863</v>
      </c>
      <c r="O18" s="145">
        <v>30857</v>
      </c>
      <c r="P18" s="141">
        <v>29239</v>
      </c>
      <c r="Q18" s="142">
        <v>21</v>
      </c>
      <c r="R18" s="141">
        <v>91</v>
      </c>
      <c r="S18" s="140">
        <f>SUM(O18:R18)</f>
        <v>60208</v>
      </c>
      <c r="T18" s="144">
        <f>S18/$S$10</f>
        <v>0.009446057626474064</v>
      </c>
      <c r="U18" s="143">
        <v>27794</v>
      </c>
      <c r="V18" s="141">
        <v>25743</v>
      </c>
      <c r="W18" s="142">
        <v>103</v>
      </c>
      <c r="X18" s="141">
        <v>64</v>
      </c>
      <c r="Y18" s="140">
        <f>SUM(U18:X18)</f>
        <v>53704</v>
      </c>
      <c r="Z18" s="139">
        <f>IF(ISERROR(S18/Y18-1),"         /0",IF(S18/Y18&gt;5,"  *  ",(S18/Y18-1)))</f>
        <v>0.12110829733353201</v>
      </c>
    </row>
    <row r="19" spans="1:26" ht="21" customHeight="1">
      <c r="A19" s="147" t="s">
        <v>158</v>
      </c>
      <c r="B19" s="374" t="s">
        <v>415</v>
      </c>
      <c r="C19" s="145">
        <v>2324</v>
      </c>
      <c r="D19" s="141">
        <v>2397</v>
      </c>
      <c r="E19" s="142">
        <v>1</v>
      </c>
      <c r="F19" s="141">
        <v>1</v>
      </c>
      <c r="G19" s="140">
        <f t="shared" si="0"/>
        <v>4723</v>
      </c>
      <c r="H19" s="144">
        <f t="shared" si="1"/>
        <v>0.007214332739139932</v>
      </c>
      <c r="I19" s="143">
        <v>1787</v>
      </c>
      <c r="J19" s="141">
        <v>1941</v>
      </c>
      <c r="K19" s="142"/>
      <c r="L19" s="141"/>
      <c r="M19" s="149">
        <f t="shared" si="2"/>
        <v>3728</v>
      </c>
      <c r="N19" s="146">
        <f t="shared" si="3"/>
        <v>0.2668991416309012</v>
      </c>
      <c r="O19" s="145">
        <v>22088</v>
      </c>
      <c r="P19" s="141">
        <v>20758</v>
      </c>
      <c r="Q19" s="142">
        <v>10</v>
      </c>
      <c r="R19" s="141">
        <v>12</v>
      </c>
      <c r="S19" s="140">
        <f t="shared" si="4"/>
        <v>42868</v>
      </c>
      <c r="T19" s="144">
        <f t="shared" si="5"/>
        <v>0.006725577968570458</v>
      </c>
      <c r="U19" s="143">
        <v>21191</v>
      </c>
      <c r="V19" s="141">
        <v>18288</v>
      </c>
      <c r="W19" s="142">
        <v>60</v>
      </c>
      <c r="X19" s="141">
        <v>7</v>
      </c>
      <c r="Y19" s="140">
        <f t="shared" si="6"/>
        <v>39546</v>
      </c>
      <c r="Z19" s="139">
        <f t="shared" si="7"/>
        <v>0.08400343903302487</v>
      </c>
    </row>
    <row r="20" spans="1:26" ht="21" customHeight="1">
      <c r="A20" s="147" t="s">
        <v>157</v>
      </c>
      <c r="B20" s="374" t="s">
        <v>410</v>
      </c>
      <c r="C20" s="145">
        <v>1416</v>
      </c>
      <c r="D20" s="141">
        <v>1569</v>
      </c>
      <c r="E20" s="142">
        <v>7</v>
      </c>
      <c r="F20" s="141">
        <v>1</v>
      </c>
      <c r="G20" s="140">
        <f>SUM(C20:F20)</f>
        <v>2993</v>
      </c>
      <c r="H20" s="144">
        <f t="shared" si="1"/>
        <v>0.004571775966175274</v>
      </c>
      <c r="I20" s="143">
        <v>746</v>
      </c>
      <c r="J20" s="141">
        <v>982</v>
      </c>
      <c r="K20" s="142">
        <v>0</v>
      </c>
      <c r="L20" s="141"/>
      <c r="M20" s="140">
        <f t="shared" si="2"/>
        <v>1728</v>
      </c>
      <c r="N20" s="146">
        <f>IF(ISERROR(G20/M20-1),"         /0",(G20/M20-1))</f>
        <v>0.7320601851851851</v>
      </c>
      <c r="O20" s="145">
        <v>13205</v>
      </c>
      <c r="P20" s="141">
        <v>13226</v>
      </c>
      <c r="Q20" s="142">
        <v>71</v>
      </c>
      <c r="R20" s="141">
        <v>66</v>
      </c>
      <c r="S20" s="140">
        <f>SUM(O20:R20)</f>
        <v>26568</v>
      </c>
      <c r="T20" s="144">
        <f t="shared" si="5"/>
        <v>0.004168264333978258</v>
      </c>
      <c r="U20" s="143">
        <v>7670</v>
      </c>
      <c r="V20" s="141">
        <v>7040</v>
      </c>
      <c r="W20" s="142">
        <v>40</v>
      </c>
      <c r="X20" s="141">
        <v>30</v>
      </c>
      <c r="Y20" s="140">
        <f>SUM(U20:X20)</f>
        <v>14780</v>
      </c>
      <c r="Z20" s="139">
        <f>IF(ISERROR(S20/Y20-1),"         /0",IF(S20/Y20&gt;5,"  *  ",(S20/Y20-1)))</f>
        <v>0.7975642760487145</v>
      </c>
    </row>
    <row r="21" spans="1:26" ht="21" customHeight="1">
      <c r="A21" s="147" t="s">
        <v>166</v>
      </c>
      <c r="B21" s="374" t="s">
        <v>407</v>
      </c>
      <c r="C21" s="145">
        <v>629</v>
      </c>
      <c r="D21" s="141">
        <v>562</v>
      </c>
      <c r="E21" s="142">
        <v>0</v>
      </c>
      <c r="F21" s="141">
        <v>2</v>
      </c>
      <c r="G21" s="140">
        <f t="shared" si="0"/>
        <v>1193</v>
      </c>
      <c r="H21" s="144">
        <f t="shared" si="1"/>
        <v>0.0018222949307207153</v>
      </c>
      <c r="I21" s="143">
        <v>444</v>
      </c>
      <c r="J21" s="141">
        <v>451</v>
      </c>
      <c r="K21" s="142">
        <v>6</v>
      </c>
      <c r="L21" s="141"/>
      <c r="M21" s="140">
        <f t="shared" si="2"/>
        <v>901</v>
      </c>
      <c r="N21" s="146">
        <f t="shared" si="3"/>
        <v>0.3240843507214206</v>
      </c>
      <c r="O21" s="145">
        <v>5881</v>
      </c>
      <c r="P21" s="141">
        <v>5663</v>
      </c>
      <c r="Q21" s="142">
        <v>31</v>
      </c>
      <c r="R21" s="141">
        <v>9</v>
      </c>
      <c r="S21" s="140">
        <f t="shared" si="4"/>
        <v>11584</v>
      </c>
      <c r="T21" s="144">
        <f t="shared" si="5"/>
        <v>0.0018174184750377948</v>
      </c>
      <c r="U21" s="143">
        <v>5017</v>
      </c>
      <c r="V21" s="141">
        <v>4263</v>
      </c>
      <c r="W21" s="142">
        <v>106</v>
      </c>
      <c r="X21" s="141">
        <v>7</v>
      </c>
      <c r="Y21" s="140">
        <f t="shared" si="6"/>
        <v>9393</v>
      </c>
      <c r="Z21" s="139">
        <f t="shared" si="7"/>
        <v>0.23325880975194302</v>
      </c>
    </row>
    <row r="22" spans="1:26" ht="21" customHeight="1">
      <c r="A22" s="147" t="s">
        <v>173</v>
      </c>
      <c r="B22" s="374" t="s">
        <v>419</v>
      </c>
      <c r="C22" s="145">
        <v>540</v>
      </c>
      <c r="D22" s="141">
        <v>479</v>
      </c>
      <c r="E22" s="142">
        <v>1</v>
      </c>
      <c r="F22" s="141">
        <v>0</v>
      </c>
      <c r="G22" s="140">
        <f t="shared" si="0"/>
        <v>1020</v>
      </c>
      <c r="H22" s="144">
        <f t="shared" si="1"/>
        <v>0.0015580392534242495</v>
      </c>
      <c r="I22" s="143">
        <v>431</v>
      </c>
      <c r="J22" s="141">
        <v>416</v>
      </c>
      <c r="K22" s="142">
        <v>3</v>
      </c>
      <c r="L22" s="141"/>
      <c r="M22" s="140">
        <f t="shared" si="2"/>
        <v>850</v>
      </c>
      <c r="N22" s="146">
        <f t="shared" si="3"/>
        <v>0.19999999999999996</v>
      </c>
      <c r="O22" s="145">
        <v>5450</v>
      </c>
      <c r="P22" s="141">
        <v>4164</v>
      </c>
      <c r="Q22" s="142">
        <v>13</v>
      </c>
      <c r="R22" s="141">
        <v>7</v>
      </c>
      <c r="S22" s="140">
        <f t="shared" si="4"/>
        <v>9634</v>
      </c>
      <c r="T22" s="144">
        <f t="shared" si="5"/>
        <v>0.001511482181328912</v>
      </c>
      <c r="U22" s="143">
        <v>6548</v>
      </c>
      <c r="V22" s="141">
        <v>4698</v>
      </c>
      <c r="W22" s="142">
        <v>27</v>
      </c>
      <c r="X22" s="141">
        <v>1</v>
      </c>
      <c r="Y22" s="140">
        <f t="shared" si="6"/>
        <v>11274</v>
      </c>
      <c r="Z22" s="139">
        <f t="shared" si="7"/>
        <v>-0.14546744722370053</v>
      </c>
    </row>
    <row r="23" spans="1:26" ht="21" customHeight="1">
      <c r="A23" s="147" t="s">
        <v>167</v>
      </c>
      <c r="B23" s="374" t="s">
        <v>411</v>
      </c>
      <c r="C23" s="145">
        <v>313</v>
      </c>
      <c r="D23" s="141">
        <v>349</v>
      </c>
      <c r="E23" s="142">
        <v>7</v>
      </c>
      <c r="F23" s="141">
        <v>2</v>
      </c>
      <c r="G23" s="140">
        <f>SUM(C23:F23)</f>
        <v>671</v>
      </c>
      <c r="H23" s="144">
        <f t="shared" si="1"/>
        <v>0.0010249454304388935</v>
      </c>
      <c r="I23" s="143">
        <v>349</v>
      </c>
      <c r="J23" s="141">
        <v>348</v>
      </c>
      <c r="K23" s="142">
        <v>2</v>
      </c>
      <c r="L23" s="141">
        <v>2</v>
      </c>
      <c r="M23" s="149">
        <f t="shared" si="2"/>
        <v>701</v>
      </c>
      <c r="N23" s="146">
        <f>IF(ISERROR(G23/M23-1),"         /0",(G23/M23-1))</f>
        <v>-0.042796005706134066</v>
      </c>
      <c r="O23" s="145">
        <v>3258</v>
      </c>
      <c r="P23" s="141">
        <v>3066</v>
      </c>
      <c r="Q23" s="142">
        <v>41</v>
      </c>
      <c r="R23" s="141">
        <v>27</v>
      </c>
      <c r="S23" s="140">
        <f>SUM(O23:R23)</f>
        <v>6392</v>
      </c>
      <c r="T23" s="144">
        <f t="shared" si="5"/>
        <v>0.0010028434817370153</v>
      </c>
      <c r="U23" s="143">
        <v>3465</v>
      </c>
      <c r="V23" s="141">
        <v>2918</v>
      </c>
      <c r="W23" s="142">
        <v>29</v>
      </c>
      <c r="X23" s="141">
        <v>51</v>
      </c>
      <c r="Y23" s="140">
        <f>SUM(U23:X23)</f>
        <v>6463</v>
      </c>
      <c r="Z23" s="139">
        <f>IF(ISERROR(S23/Y23-1),"         /0",IF(S23/Y23&gt;5,"  *  ",(S23/Y23-1)))</f>
        <v>-0.010985610397648116</v>
      </c>
    </row>
    <row r="24" spans="1:26" ht="21" customHeight="1" thickBot="1">
      <c r="A24" s="138" t="s">
        <v>56</v>
      </c>
      <c r="B24" s="375"/>
      <c r="C24" s="136">
        <v>1174</v>
      </c>
      <c r="D24" s="132">
        <v>1177</v>
      </c>
      <c r="E24" s="133">
        <v>34</v>
      </c>
      <c r="F24" s="132">
        <v>22</v>
      </c>
      <c r="G24" s="131">
        <f>SUM(C24:F24)</f>
        <v>2407</v>
      </c>
      <c r="H24" s="135">
        <f t="shared" si="1"/>
        <v>0.0036766671401884006</v>
      </c>
      <c r="I24" s="134">
        <v>1169</v>
      </c>
      <c r="J24" s="132">
        <v>1072</v>
      </c>
      <c r="K24" s="133">
        <v>308</v>
      </c>
      <c r="L24" s="132">
        <v>18</v>
      </c>
      <c r="M24" s="443">
        <f t="shared" si="2"/>
        <v>2567</v>
      </c>
      <c r="N24" s="137">
        <f>IF(ISERROR(G24/M24-1),"         /0",(G24/M24-1))</f>
        <v>-0.062329567588624846</v>
      </c>
      <c r="O24" s="136">
        <v>11608</v>
      </c>
      <c r="P24" s="132">
        <v>10839</v>
      </c>
      <c r="Q24" s="133">
        <v>736</v>
      </c>
      <c r="R24" s="132">
        <v>555</v>
      </c>
      <c r="S24" s="131">
        <f>SUM(O24:R24)</f>
        <v>23738</v>
      </c>
      <c r="T24" s="135">
        <f t="shared" si="5"/>
        <v>0.0037242644820828018</v>
      </c>
      <c r="U24" s="134">
        <v>10831</v>
      </c>
      <c r="V24" s="132">
        <v>9062</v>
      </c>
      <c r="W24" s="133">
        <v>811</v>
      </c>
      <c r="X24" s="132">
        <v>389</v>
      </c>
      <c r="Y24" s="131">
        <f>SUM(U24:X24)</f>
        <v>21093</v>
      </c>
      <c r="Z24" s="130">
        <f>IF(ISERROR(S24/Y24-1),"         /0",IF(S24/Y24&gt;5,"  *  ",(S24/Y24-1)))</f>
        <v>0.12539705115441135</v>
      </c>
    </row>
    <row r="25" spans="1:2" ht="16.5" thickTop="1">
      <c r="A25" s="129" t="s">
        <v>43</v>
      </c>
      <c r="B25" s="129"/>
    </row>
    <row r="26" spans="1:2" ht="15.75">
      <c r="A26" s="129" t="s">
        <v>42</v>
      </c>
      <c r="B26" s="129"/>
    </row>
    <row r="27" spans="1:3" ht="14.25">
      <c r="A27" s="376" t="s">
        <v>123</v>
      </c>
      <c r="B27" s="377"/>
      <c r="C27" s="377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5:Z65536 N25:N65536 Z4 N4 N6 Z6">
    <cfRule type="cellIs" priority="9" dxfId="93" operator="lessThan" stopIfTrue="1">
      <formula>0</formula>
    </cfRule>
  </conditionalFormatting>
  <conditionalFormatting sqref="N10:N24 Z10:Z24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8:N9 Z8:Z9">
    <cfRule type="cellIs" priority="6" dxfId="93" operator="lessThan" stopIfTrue="1">
      <formula>0</formula>
    </cfRule>
  </conditionalFormatting>
  <conditionalFormatting sqref="H8:H9">
    <cfRule type="cellIs" priority="5" dxfId="93" operator="lessThan" stopIfTrue="1">
      <formula>0</formula>
    </cfRule>
  </conditionalFormatting>
  <conditionalFormatting sqref="T8:T9">
    <cfRule type="cellIs" priority="4" dxfId="93" operator="lessThan" stopIfTrue="1">
      <formula>0</formula>
    </cfRule>
  </conditionalFormatting>
  <conditionalFormatting sqref="N7 Z7">
    <cfRule type="cellIs" priority="3" dxfId="93" operator="lessThan" stopIfTrue="1">
      <formula>0</formula>
    </cfRule>
  </conditionalFormatting>
  <conditionalFormatting sqref="H7">
    <cfRule type="cellIs" priority="2" dxfId="93" operator="lessThan" stopIfTrue="1">
      <formula>0</formula>
    </cfRule>
  </conditionalFormatting>
  <conditionalFormatting sqref="T7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4">
      <selection activeCell="A3" sqref="A3"/>
    </sheetView>
  </sheetViews>
  <sheetFormatPr defaultColWidth="11.421875" defaultRowHeight="15"/>
  <cols>
    <col min="1" max="16384" width="11.421875" style="360" customWidth="1"/>
  </cols>
  <sheetData>
    <row r="1" spans="1:8" ht="13.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202</v>
      </c>
      <c r="B2" s="362"/>
      <c r="M2" s="518" t="s">
        <v>28</v>
      </c>
      <c r="N2" s="519"/>
    </row>
    <row r="3" spans="1:2" ht="25.5" thickTop="1">
      <c r="A3" s="363" t="s">
        <v>38</v>
      </c>
      <c r="B3" s="364"/>
    </row>
    <row r="9" spans="1:14" ht="26.25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133</v>
      </c>
    </row>
    <row r="12" ht="15">
      <c r="A12" s="379" t="s">
        <v>134</v>
      </c>
    </row>
    <row r="13" ht="15">
      <c r="A13" s="379" t="s">
        <v>135</v>
      </c>
    </row>
    <row r="15" ht="15">
      <c r="A15" s="379" t="s">
        <v>146</v>
      </c>
    </row>
    <row r="16" ht="15">
      <c r="A16" s="379" t="s">
        <v>147</v>
      </c>
    </row>
    <row r="17" ht="15">
      <c r="A17" s="379"/>
    </row>
    <row r="18" ht="15">
      <c r="A18" s="379" t="s">
        <v>148</v>
      </c>
    </row>
    <row r="19" ht="15">
      <c r="A19" s="379"/>
    </row>
    <row r="20" ht="15">
      <c r="A20" s="379"/>
    </row>
    <row r="21" ht="26.25">
      <c r="A21" s="380" t="s">
        <v>132</v>
      </c>
    </row>
    <row r="24" ht="22.5">
      <c r="A24" s="368" t="s">
        <v>111</v>
      </c>
    </row>
    <row r="26" ht="15.75">
      <c r="A26" s="367" t="s">
        <v>112</v>
      </c>
    </row>
    <row r="27" ht="15.75">
      <c r="A27" s="367"/>
    </row>
    <row r="28" ht="22.5">
      <c r="A28" s="368" t="s">
        <v>113</v>
      </c>
    </row>
    <row r="29" ht="15.75">
      <c r="A29" s="367" t="s">
        <v>114</v>
      </c>
    </row>
    <row r="30" ht="15.75">
      <c r="A30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U10" sqref="U10:X14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83" t="s">
        <v>28</v>
      </c>
      <c r="Z1" s="584"/>
    </row>
    <row r="2" ht="5.25" customHeight="1" thickBot="1"/>
    <row r="3" spans="1:26" ht="24.75" customHeight="1" thickTop="1">
      <c r="A3" s="585" t="s">
        <v>127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7"/>
    </row>
    <row r="4" spans="1:26" ht="21" customHeight="1" thickBot="1">
      <c r="A4" s="599" t="s">
        <v>45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1"/>
    </row>
    <row r="5" spans="1:26" s="174" customFormat="1" ht="19.5" customHeight="1" thickBot="1" thickTop="1">
      <c r="A5" s="671" t="s">
        <v>121</v>
      </c>
      <c r="B5" s="671" t="s">
        <v>122</v>
      </c>
      <c r="C5" s="684" t="s">
        <v>36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/>
      <c r="O5" s="687" t="s">
        <v>35</v>
      </c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6"/>
    </row>
    <row r="6" spans="1:26" s="173" customFormat="1" ht="26.25" customHeight="1" thickBot="1">
      <c r="A6" s="672"/>
      <c r="B6" s="672"/>
      <c r="C6" s="677" t="s">
        <v>207</v>
      </c>
      <c r="D6" s="678"/>
      <c r="E6" s="678"/>
      <c r="F6" s="678"/>
      <c r="G6" s="679"/>
      <c r="H6" s="688" t="s">
        <v>34</v>
      </c>
      <c r="I6" s="677" t="s">
        <v>208</v>
      </c>
      <c r="J6" s="678"/>
      <c r="K6" s="678"/>
      <c r="L6" s="678"/>
      <c r="M6" s="679"/>
      <c r="N6" s="688" t="s">
        <v>33</v>
      </c>
      <c r="O6" s="680" t="s">
        <v>209</v>
      </c>
      <c r="P6" s="678"/>
      <c r="Q6" s="678"/>
      <c r="R6" s="678"/>
      <c r="S6" s="679"/>
      <c r="T6" s="688" t="s">
        <v>34</v>
      </c>
      <c r="U6" s="680" t="s">
        <v>210</v>
      </c>
      <c r="V6" s="678"/>
      <c r="W6" s="678"/>
      <c r="X6" s="678"/>
      <c r="Y6" s="679"/>
      <c r="Z6" s="688" t="s">
        <v>33</v>
      </c>
    </row>
    <row r="7" spans="1:26" s="168" customFormat="1" ht="26.25" customHeight="1">
      <c r="A7" s="673"/>
      <c r="B7" s="673"/>
      <c r="C7" s="582" t="s">
        <v>22</v>
      </c>
      <c r="D7" s="598"/>
      <c r="E7" s="577" t="s">
        <v>21</v>
      </c>
      <c r="F7" s="598"/>
      <c r="G7" s="579" t="s">
        <v>17</v>
      </c>
      <c r="H7" s="593"/>
      <c r="I7" s="691" t="s">
        <v>22</v>
      </c>
      <c r="J7" s="598"/>
      <c r="K7" s="577" t="s">
        <v>21</v>
      </c>
      <c r="L7" s="598"/>
      <c r="M7" s="579" t="s">
        <v>17</v>
      </c>
      <c r="N7" s="593"/>
      <c r="O7" s="691" t="s">
        <v>22</v>
      </c>
      <c r="P7" s="598"/>
      <c r="Q7" s="577" t="s">
        <v>21</v>
      </c>
      <c r="R7" s="598"/>
      <c r="S7" s="579" t="s">
        <v>17</v>
      </c>
      <c r="T7" s="593"/>
      <c r="U7" s="691" t="s">
        <v>22</v>
      </c>
      <c r="V7" s="598"/>
      <c r="W7" s="577" t="s">
        <v>21</v>
      </c>
      <c r="X7" s="598"/>
      <c r="Y7" s="579" t="s">
        <v>17</v>
      </c>
      <c r="Z7" s="593"/>
    </row>
    <row r="8" spans="1:26" s="168" customFormat="1" ht="19.5" customHeight="1" thickBot="1">
      <c r="A8" s="674"/>
      <c r="B8" s="674"/>
      <c r="C8" s="171" t="s">
        <v>31</v>
      </c>
      <c r="D8" s="169" t="s">
        <v>30</v>
      </c>
      <c r="E8" s="170" t="s">
        <v>31</v>
      </c>
      <c r="F8" s="378" t="s">
        <v>30</v>
      </c>
      <c r="G8" s="690"/>
      <c r="H8" s="689"/>
      <c r="I8" s="171" t="s">
        <v>31</v>
      </c>
      <c r="J8" s="169" t="s">
        <v>30</v>
      </c>
      <c r="K8" s="170" t="s">
        <v>31</v>
      </c>
      <c r="L8" s="378" t="s">
        <v>30</v>
      </c>
      <c r="M8" s="690"/>
      <c r="N8" s="689"/>
      <c r="O8" s="171" t="s">
        <v>31</v>
      </c>
      <c r="P8" s="169" t="s">
        <v>30</v>
      </c>
      <c r="Q8" s="170" t="s">
        <v>31</v>
      </c>
      <c r="R8" s="378" t="s">
        <v>30</v>
      </c>
      <c r="S8" s="690"/>
      <c r="T8" s="689"/>
      <c r="U8" s="171" t="s">
        <v>31</v>
      </c>
      <c r="V8" s="169" t="s">
        <v>30</v>
      </c>
      <c r="W8" s="170" t="s">
        <v>31</v>
      </c>
      <c r="X8" s="378" t="s">
        <v>30</v>
      </c>
      <c r="Y8" s="690"/>
      <c r="Z8" s="689"/>
    </row>
    <row r="9" spans="1:26" s="157" customFormat="1" ht="18" customHeight="1" thickBot="1" thickTop="1">
      <c r="A9" s="167" t="s">
        <v>24</v>
      </c>
      <c r="B9" s="372"/>
      <c r="C9" s="166">
        <f>SUM(C10:C14)</f>
        <v>26151.774999999998</v>
      </c>
      <c r="D9" s="160">
        <f>SUM(D10:D14)</f>
        <v>17573.394999999997</v>
      </c>
      <c r="E9" s="161">
        <f>SUM(E10:E14)</f>
        <v>2969.4409999999993</v>
      </c>
      <c r="F9" s="160">
        <f>SUM(F10:F14)</f>
        <v>2118.2889999999998</v>
      </c>
      <c r="G9" s="159">
        <f aca="true" t="shared" si="0" ref="G9:G14">SUM(C9:F9)</f>
        <v>48812.899999999994</v>
      </c>
      <c r="H9" s="163">
        <f aca="true" t="shared" si="1" ref="H9:H14">G9/$G$9</f>
        <v>1</v>
      </c>
      <c r="I9" s="162">
        <f>SUM(I10:I14)</f>
        <v>23228.91</v>
      </c>
      <c r="J9" s="160">
        <f>SUM(J10:J14)</f>
        <v>16263.604999999994</v>
      </c>
      <c r="K9" s="161">
        <f>SUM(K10:K14)</f>
        <v>3827.076</v>
      </c>
      <c r="L9" s="160">
        <f>SUM(L10:L14)</f>
        <v>3287.133</v>
      </c>
      <c r="M9" s="159">
        <f aca="true" t="shared" si="2" ref="M9:M14">SUM(I9:L9)</f>
        <v>46606.723999999995</v>
      </c>
      <c r="N9" s="165">
        <f aca="true" t="shared" si="3" ref="N9:N14">IF(ISERROR(G9/M9-1),"         /0",(G9/M9-1))</f>
        <v>0.047336002418878476</v>
      </c>
      <c r="O9" s="164">
        <f>SUM(O10:O14)</f>
        <v>257495.43900000013</v>
      </c>
      <c r="P9" s="160">
        <f>SUM(P10:P14)</f>
        <v>167532.85500000004</v>
      </c>
      <c r="Q9" s="161">
        <f>SUM(Q10:Q14)</f>
        <v>26622.376</v>
      </c>
      <c r="R9" s="160">
        <f>SUM(R10:R14)</f>
        <v>18519.96900000001</v>
      </c>
      <c r="S9" s="159">
        <f aca="true" t="shared" si="4" ref="S9:S14">SUM(O9:R9)</f>
        <v>470170.63900000014</v>
      </c>
      <c r="T9" s="163">
        <f aca="true" t="shared" si="5" ref="T9:T14">S9/$S$9</f>
        <v>1</v>
      </c>
      <c r="U9" s="162">
        <f>SUM(U10:U14)</f>
        <v>238673.31699999998</v>
      </c>
      <c r="V9" s="160">
        <f>SUM(V10:V14)</f>
        <v>155849.49699999997</v>
      </c>
      <c r="W9" s="161">
        <f>SUM(W10:W14)</f>
        <v>37145.67399999999</v>
      </c>
      <c r="X9" s="160">
        <f>SUM(X10:X14)</f>
        <v>24269.568000000007</v>
      </c>
      <c r="Y9" s="159">
        <f aca="true" t="shared" si="6" ref="Y9:Y14">SUM(U9:X9)</f>
        <v>455938.056</v>
      </c>
      <c r="Z9" s="158">
        <f>IF(ISERROR(S9/Y9-1),"         /0",(S9/Y9-1))</f>
        <v>0.031216045277870252</v>
      </c>
    </row>
    <row r="10" spans="1:26" ht="21.75" customHeight="1" thickTop="1">
      <c r="A10" s="156" t="s">
        <v>149</v>
      </c>
      <c r="B10" s="373" t="s">
        <v>161</v>
      </c>
      <c r="C10" s="154">
        <v>21012.762</v>
      </c>
      <c r="D10" s="150">
        <v>15221.949999999995</v>
      </c>
      <c r="E10" s="151">
        <v>2287.7059999999997</v>
      </c>
      <c r="F10" s="150">
        <v>1925.8739999999998</v>
      </c>
      <c r="G10" s="149">
        <f t="shared" si="0"/>
        <v>40448.29199999999</v>
      </c>
      <c r="H10" s="153">
        <f t="shared" si="1"/>
        <v>0.8286393965529603</v>
      </c>
      <c r="I10" s="152">
        <v>18888.882999999998</v>
      </c>
      <c r="J10" s="150">
        <v>13696.248999999994</v>
      </c>
      <c r="K10" s="151">
        <v>2906.089</v>
      </c>
      <c r="L10" s="150">
        <v>3001.497</v>
      </c>
      <c r="M10" s="149">
        <f t="shared" si="2"/>
        <v>38492.71799999999</v>
      </c>
      <c r="N10" s="155">
        <f t="shared" si="3"/>
        <v>0.05080373903448421</v>
      </c>
      <c r="O10" s="154">
        <v>211322.32500000013</v>
      </c>
      <c r="P10" s="150">
        <v>143795.42200000005</v>
      </c>
      <c r="Q10" s="151">
        <v>20068.029000000002</v>
      </c>
      <c r="R10" s="150">
        <v>16655.03700000001</v>
      </c>
      <c r="S10" s="149">
        <f t="shared" si="4"/>
        <v>391840.8130000002</v>
      </c>
      <c r="T10" s="153">
        <f t="shared" si="5"/>
        <v>0.8334012813590431</v>
      </c>
      <c r="U10" s="152">
        <v>193433.81699999995</v>
      </c>
      <c r="V10" s="150">
        <v>131900.83199999997</v>
      </c>
      <c r="W10" s="151">
        <v>30520.231999999996</v>
      </c>
      <c r="X10" s="150">
        <v>22621.555000000004</v>
      </c>
      <c r="Y10" s="149">
        <f t="shared" si="6"/>
        <v>378476.4359999999</v>
      </c>
      <c r="Z10" s="148">
        <f>IF(ISERROR(S10/Y10-1),"         /0",IF(S10/Y10&gt;5,"  *  ",(S10/Y10-1)))</f>
        <v>0.03531098829095991</v>
      </c>
    </row>
    <row r="11" spans="1:26" ht="21.75" customHeight="1">
      <c r="A11" s="156" t="s">
        <v>150</v>
      </c>
      <c r="B11" s="373" t="s">
        <v>162</v>
      </c>
      <c r="C11" s="154">
        <v>4749.962</v>
      </c>
      <c r="D11" s="150">
        <v>1294.7389999999998</v>
      </c>
      <c r="E11" s="151">
        <v>633.836</v>
      </c>
      <c r="F11" s="150">
        <v>187.74200000000002</v>
      </c>
      <c r="G11" s="149">
        <f>SUM(C11:F11)</f>
        <v>6866.279</v>
      </c>
      <c r="H11" s="153">
        <f>G11/$G$9</f>
        <v>0.14066525447166633</v>
      </c>
      <c r="I11" s="152">
        <v>3964.344</v>
      </c>
      <c r="J11" s="150">
        <v>1286.46</v>
      </c>
      <c r="K11" s="151">
        <v>903.1170000000001</v>
      </c>
      <c r="L11" s="150">
        <v>255.209</v>
      </c>
      <c r="M11" s="149">
        <f>SUM(I11:L11)</f>
        <v>6409.13</v>
      </c>
      <c r="N11" s="155">
        <f t="shared" si="3"/>
        <v>0.07132777771710042</v>
      </c>
      <c r="O11" s="154">
        <v>42913.23199999998</v>
      </c>
      <c r="P11" s="150">
        <v>11584.575999999994</v>
      </c>
      <c r="Q11" s="151">
        <v>6177.12</v>
      </c>
      <c r="R11" s="150">
        <v>1580.5680000000007</v>
      </c>
      <c r="S11" s="149">
        <f>SUM(O11:R11)</f>
        <v>62255.49599999998</v>
      </c>
      <c r="T11" s="153">
        <f>S11/$S$9</f>
        <v>0.13241042897193747</v>
      </c>
      <c r="U11" s="152">
        <v>41268.25100000002</v>
      </c>
      <c r="V11" s="150">
        <v>12076.059000000005</v>
      </c>
      <c r="W11" s="151">
        <v>6547.485999999999</v>
      </c>
      <c r="X11" s="150">
        <v>1480.8460000000002</v>
      </c>
      <c r="Y11" s="149">
        <f>SUM(U11:X11)</f>
        <v>61372.64200000002</v>
      </c>
      <c r="Z11" s="148">
        <f>IF(ISERROR(S11/Y11-1),"         /0",IF(S11/Y11&gt;5,"  *  ",(S11/Y11-1)))</f>
        <v>0.014385139228647814</v>
      </c>
    </row>
    <row r="12" spans="1:26" ht="21.75" customHeight="1">
      <c r="A12" s="147" t="s">
        <v>151</v>
      </c>
      <c r="B12" s="374" t="s">
        <v>163</v>
      </c>
      <c r="C12" s="145">
        <v>222.531</v>
      </c>
      <c r="D12" s="141">
        <v>629.8950000000001</v>
      </c>
      <c r="E12" s="142">
        <v>0</v>
      </c>
      <c r="F12" s="141">
        <v>0</v>
      </c>
      <c r="G12" s="140">
        <f>SUM(C12:F12)</f>
        <v>852.4260000000002</v>
      </c>
      <c r="H12" s="144">
        <f>G12/$G$9</f>
        <v>0.017463129623521655</v>
      </c>
      <c r="I12" s="143">
        <v>271.642</v>
      </c>
      <c r="J12" s="141">
        <v>730.1679999999999</v>
      </c>
      <c r="K12" s="142">
        <v>0</v>
      </c>
      <c r="L12" s="141">
        <v>0</v>
      </c>
      <c r="M12" s="140">
        <f>SUM(I12:L12)</f>
        <v>1001.81</v>
      </c>
      <c r="N12" s="146">
        <f t="shared" si="3"/>
        <v>-0.14911410347271414</v>
      </c>
      <c r="O12" s="145">
        <v>2130.2439999999992</v>
      </c>
      <c r="P12" s="141">
        <v>6038.2750000000015</v>
      </c>
      <c r="Q12" s="142">
        <v>20.605</v>
      </c>
      <c r="R12" s="141">
        <v>59.081</v>
      </c>
      <c r="S12" s="140">
        <f>SUM(O12:R12)</f>
        <v>8248.205</v>
      </c>
      <c r="T12" s="144">
        <f>S12/$S$9</f>
        <v>0.01754300314784224</v>
      </c>
      <c r="U12" s="143">
        <v>2868.2629999999995</v>
      </c>
      <c r="V12" s="141">
        <v>6685.325000000002</v>
      </c>
      <c r="W12" s="142">
        <v>3.496</v>
      </c>
      <c r="X12" s="141">
        <v>0.01</v>
      </c>
      <c r="Y12" s="140">
        <f>SUM(U12:X12)</f>
        <v>9557.094000000001</v>
      </c>
      <c r="Z12" s="139">
        <f>IF(ISERROR(S12/Y12-1),"         /0",IF(S12/Y12&gt;5,"  *  ",(S12/Y12-1)))</f>
        <v>-0.13695470610627047</v>
      </c>
    </row>
    <row r="13" spans="1:26" ht="21.75" customHeight="1">
      <c r="A13" s="156" t="s">
        <v>153</v>
      </c>
      <c r="B13" s="373" t="s">
        <v>164</v>
      </c>
      <c r="C13" s="154">
        <v>35.444</v>
      </c>
      <c r="D13" s="150">
        <v>403.609</v>
      </c>
      <c r="E13" s="151">
        <v>0.6</v>
      </c>
      <c r="F13" s="150">
        <v>0.6</v>
      </c>
      <c r="G13" s="149">
        <f>SUM(C13:F13)</f>
        <v>440.25300000000004</v>
      </c>
      <c r="H13" s="153">
        <f>G13/$G$9</f>
        <v>0.009019193696748197</v>
      </c>
      <c r="I13" s="152">
        <v>86.556</v>
      </c>
      <c r="J13" s="150">
        <v>531.551</v>
      </c>
      <c r="K13" s="151">
        <v>0</v>
      </c>
      <c r="L13" s="150"/>
      <c r="M13" s="149">
        <f>SUM(I13:L13)</f>
        <v>618.1070000000001</v>
      </c>
      <c r="N13" s="155">
        <f t="shared" si="3"/>
        <v>-0.2877398249817589</v>
      </c>
      <c r="O13" s="154">
        <v>753.343</v>
      </c>
      <c r="P13" s="150">
        <v>5883.3780000000015</v>
      </c>
      <c r="Q13" s="151">
        <v>0.7</v>
      </c>
      <c r="R13" s="150">
        <v>0.6</v>
      </c>
      <c r="S13" s="149">
        <f>SUM(O13:R13)</f>
        <v>6638.021000000002</v>
      </c>
      <c r="T13" s="153">
        <f>S13/$S$9</f>
        <v>0.014118323113749345</v>
      </c>
      <c r="U13" s="152">
        <v>865.2019999999998</v>
      </c>
      <c r="V13" s="150">
        <v>4810.991999999999</v>
      </c>
      <c r="W13" s="151">
        <v>1.09</v>
      </c>
      <c r="X13" s="150">
        <v>71.722</v>
      </c>
      <c r="Y13" s="149">
        <f>SUM(U13:X13)</f>
        <v>5749.005999999999</v>
      </c>
      <c r="Z13" s="148">
        <f>IF(ISERROR(S13/Y13-1),"         /0",IF(S13/Y13&gt;5,"  *  ",(S13/Y13-1)))</f>
        <v>0.15463803655797226</v>
      </c>
    </row>
    <row r="14" spans="1:26" ht="21.75" customHeight="1" thickBot="1">
      <c r="A14" s="138" t="s">
        <v>56</v>
      </c>
      <c r="B14" s="375"/>
      <c r="C14" s="136">
        <v>131.07600000000002</v>
      </c>
      <c r="D14" s="132">
        <v>23.202</v>
      </c>
      <c r="E14" s="133">
        <v>47.299</v>
      </c>
      <c r="F14" s="132">
        <v>4.073</v>
      </c>
      <c r="G14" s="131">
        <f t="shared" si="0"/>
        <v>205.65000000000003</v>
      </c>
      <c r="H14" s="135">
        <f t="shared" si="1"/>
        <v>0.004213025655103468</v>
      </c>
      <c r="I14" s="134">
        <v>17.485</v>
      </c>
      <c r="J14" s="132">
        <v>19.177</v>
      </c>
      <c r="K14" s="133">
        <v>17.869999999999997</v>
      </c>
      <c r="L14" s="132">
        <v>30.427</v>
      </c>
      <c r="M14" s="131">
        <f t="shared" si="2"/>
        <v>84.959</v>
      </c>
      <c r="N14" s="137">
        <f t="shared" si="3"/>
        <v>1.420579338269048</v>
      </c>
      <c r="O14" s="136">
        <v>376.29499999999996</v>
      </c>
      <c r="P14" s="132">
        <v>231.20399999999995</v>
      </c>
      <c r="Q14" s="133">
        <v>355.92199999999997</v>
      </c>
      <c r="R14" s="132">
        <v>224.68300000000005</v>
      </c>
      <c r="S14" s="131">
        <f t="shared" si="4"/>
        <v>1188.1039999999998</v>
      </c>
      <c r="T14" s="135">
        <f t="shared" si="5"/>
        <v>0.0025269634074279136</v>
      </c>
      <c r="U14" s="134">
        <v>237.78400000000002</v>
      </c>
      <c r="V14" s="132">
        <v>376.28900000000004</v>
      </c>
      <c r="W14" s="133">
        <v>73.37</v>
      </c>
      <c r="X14" s="132">
        <v>95.435</v>
      </c>
      <c r="Y14" s="131">
        <f t="shared" si="6"/>
        <v>782.8780000000002</v>
      </c>
      <c r="Z14" s="130">
        <f>IF(ISERROR(S14/Y14-1),"         /0",IF(S14/Y14&gt;5,"  *  ",(S14/Y14-1)))</f>
        <v>0.5176106621976855</v>
      </c>
    </row>
    <row r="15" spans="1:2" ht="16.5" thickTop="1">
      <c r="A15" s="129" t="s">
        <v>43</v>
      </c>
      <c r="B15" s="129"/>
    </row>
    <row r="16" spans="1:2" ht="15.75">
      <c r="A16" s="129" t="s">
        <v>42</v>
      </c>
      <c r="B16" s="129"/>
    </row>
    <row r="17" spans="1:3" ht="14.25">
      <c r="A17" s="376" t="s">
        <v>125</v>
      </c>
      <c r="B17" s="377"/>
      <c r="C17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4"/>
  <sheetViews>
    <sheetView showGridLines="0" zoomScale="88" zoomScaleNormal="88" zoomScalePageLayoutView="0" workbookViewId="0" topLeftCell="A4">
      <selection activeCell="I11" sqref="I11:J33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37" t="s">
        <v>28</v>
      </c>
      <c r="O1" s="537"/>
    </row>
    <row r="2" ht="5.25" customHeight="1"/>
    <row r="3" ht="4.5" customHeight="1" thickBot="1"/>
    <row r="4" spans="1:15" ht="13.5" customHeight="1" thickTop="1">
      <c r="A4" s="543" t="s">
        <v>27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5"/>
    </row>
    <row r="5" spans="1:15" ht="12.75" customHeight="1">
      <c r="A5" s="546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8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26" t="s">
        <v>26</v>
      </c>
      <c r="D7" s="527"/>
      <c r="E7" s="536"/>
      <c r="F7" s="532" t="s">
        <v>25</v>
      </c>
      <c r="G7" s="533"/>
      <c r="H7" s="533"/>
      <c r="I7" s="533"/>
      <c r="J7" s="533"/>
      <c r="K7" s="533"/>
      <c r="L7" s="533"/>
      <c r="M7" s="533"/>
      <c r="N7" s="533"/>
      <c r="O7" s="538" t="s">
        <v>24</v>
      </c>
    </row>
    <row r="8" spans="1:15" ht="3.75" customHeight="1" thickBot="1">
      <c r="A8" s="82"/>
      <c r="B8" s="81"/>
      <c r="C8" s="80"/>
      <c r="D8" s="79"/>
      <c r="E8" s="78"/>
      <c r="F8" s="534"/>
      <c r="G8" s="535"/>
      <c r="H8" s="535"/>
      <c r="I8" s="535"/>
      <c r="J8" s="535"/>
      <c r="K8" s="535"/>
      <c r="L8" s="535"/>
      <c r="M8" s="535"/>
      <c r="N8" s="535"/>
      <c r="O8" s="539"/>
    </row>
    <row r="9" spans="1:15" ht="21.75" customHeight="1" thickBot="1" thickTop="1">
      <c r="A9" s="524" t="s">
        <v>23</v>
      </c>
      <c r="B9" s="525"/>
      <c r="C9" s="528" t="s">
        <v>22</v>
      </c>
      <c r="D9" s="530" t="s">
        <v>21</v>
      </c>
      <c r="E9" s="541" t="s">
        <v>17</v>
      </c>
      <c r="F9" s="526" t="s">
        <v>22</v>
      </c>
      <c r="G9" s="527"/>
      <c r="H9" s="527"/>
      <c r="I9" s="526" t="s">
        <v>21</v>
      </c>
      <c r="J9" s="527"/>
      <c r="K9" s="536"/>
      <c r="L9" s="92" t="s">
        <v>20</v>
      </c>
      <c r="M9" s="91"/>
      <c r="N9" s="91"/>
      <c r="O9" s="539"/>
    </row>
    <row r="10" spans="1:15" s="71" customFormat="1" ht="18.75" customHeight="1" thickBot="1">
      <c r="A10" s="77"/>
      <c r="B10" s="76"/>
      <c r="C10" s="529"/>
      <c r="D10" s="531"/>
      <c r="E10" s="542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40"/>
    </row>
    <row r="11" spans="1:15" s="69" customFormat="1" ht="18.75" customHeight="1" thickTop="1">
      <c r="A11" s="520">
        <v>2011</v>
      </c>
      <c r="B11" s="62" t="s">
        <v>7</v>
      </c>
      <c r="C11" s="447">
        <v>1137399</v>
      </c>
      <c r="D11" s="448">
        <v>95125</v>
      </c>
      <c r="E11" s="392">
        <f aca="true" t="shared" si="0" ref="E11:E26">D11+C11</f>
        <v>1232524</v>
      </c>
      <c r="F11" s="447">
        <v>337321</v>
      </c>
      <c r="G11" s="449">
        <v>303592</v>
      </c>
      <c r="H11" s="450">
        <f aca="true" t="shared" si="1" ref="H11:H22">G11+F11</f>
        <v>640913</v>
      </c>
      <c r="I11" s="451">
        <v>4304</v>
      </c>
      <c r="J11" s="452">
        <v>4612</v>
      </c>
      <c r="K11" s="453">
        <f aca="true" t="shared" si="2" ref="K11:K22">J11+I11</f>
        <v>8916</v>
      </c>
      <c r="L11" s="454">
        <f aca="true" t="shared" si="3" ref="L11:L24">I11+F11</f>
        <v>341625</v>
      </c>
      <c r="M11" s="455">
        <f aca="true" t="shared" si="4" ref="M11:M24">J11+G11</f>
        <v>308204</v>
      </c>
      <c r="N11" s="428">
        <f aca="true" t="shared" si="5" ref="N11:N24">K11+H11</f>
        <v>649829</v>
      </c>
      <c r="O11" s="70">
        <f aca="true" t="shared" si="6" ref="O11:O24">N11+E11</f>
        <v>1882353</v>
      </c>
    </row>
    <row r="12" spans="1:15" ht="18.75" customHeight="1">
      <c r="A12" s="521"/>
      <c r="B12" s="62" t="s">
        <v>6</v>
      </c>
      <c r="C12" s="52">
        <v>967960</v>
      </c>
      <c r="D12" s="61">
        <v>56407</v>
      </c>
      <c r="E12" s="393">
        <f t="shared" si="0"/>
        <v>1024367</v>
      </c>
      <c r="F12" s="52">
        <v>235961</v>
      </c>
      <c r="G12" s="50">
        <v>218865</v>
      </c>
      <c r="H12" s="56">
        <f t="shared" si="1"/>
        <v>454826</v>
      </c>
      <c r="I12" s="59">
        <v>2692</v>
      </c>
      <c r="J12" s="58">
        <v>2603</v>
      </c>
      <c r="K12" s="57">
        <f t="shared" si="2"/>
        <v>5295</v>
      </c>
      <c r="L12" s="369">
        <f t="shared" si="3"/>
        <v>238653</v>
      </c>
      <c r="M12" s="415">
        <f t="shared" si="4"/>
        <v>221468</v>
      </c>
      <c r="N12" s="429">
        <f t="shared" si="5"/>
        <v>460121</v>
      </c>
      <c r="O12" s="55">
        <f t="shared" si="6"/>
        <v>1484488</v>
      </c>
    </row>
    <row r="13" spans="1:15" ht="18.75" customHeight="1">
      <c r="A13" s="521"/>
      <c r="B13" s="62" t="s">
        <v>5</v>
      </c>
      <c r="C13" s="52">
        <v>1090092</v>
      </c>
      <c r="D13" s="61">
        <v>66953</v>
      </c>
      <c r="E13" s="393">
        <f t="shared" si="0"/>
        <v>1157045</v>
      </c>
      <c r="F13" s="52">
        <v>274306</v>
      </c>
      <c r="G13" s="50">
        <v>245083</v>
      </c>
      <c r="H13" s="56">
        <f t="shared" si="1"/>
        <v>519389</v>
      </c>
      <c r="I13" s="369">
        <v>1853</v>
      </c>
      <c r="J13" s="58">
        <v>1806</v>
      </c>
      <c r="K13" s="57">
        <f t="shared" si="2"/>
        <v>3659</v>
      </c>
      <c r="L13" s="369">
        <f t="shared" si="3"/>
        <v>276159</v>
      </c>
      <c r="M13" s="415">
        <f t="shared" si="4"/>
        <v>246889</v>
      </c>
      <c r="N13" s="429">
        <f t="shared" si="5"/>
        <v>523048</v>
      </c>
      <c r="O13" s="55">
        <f t="shared" si="6"/>
        <v>1680093</v>
      </c>
    </row>
    <row r="14" spans="1:15" ht="18.75" customHeight="1">
      <c r="A14" s="521"/>
      <c r="B14" s="62" t="s">
        <v>16</v>
      </c>
      <c r="C14" s="52">
        <v>1071287</v>
      </c>
      <c r="D14" s="61">
        <v>65892</v>
      </c>
      <c r="E14" s="393">
        <f t="shared" si="0"/>
        <v>1137179</v>
      </c>
      <c r="F14" s="52">
        <v>267012</v>
      </c>
      <c r="G14" s="50">
        <v>249672</v>
      </c>
      <c r="H14" s="56">
        <f t="shared" si="1"/>
        <v>516684</v>
      </c>
      <c r="I14" s="59">
        <v>3158</v>
      </c>
      <c r="J14" s="58">
        <v>3048</v>
      </c>
      <c r="K14" s="57">
        <f t="shared" si="2"/>
        <v>6206</v>
      </c>
      <c r="L14" s="369">
        <f t="shared" si="3"/>
        <v>270170</v>
      </c>
      <c r="M14" s="415">
        <f t="shared" si="4"/>
        <v>252720</v>
      </c>
      <c r="N14" s="429">
        <f t="shared" si="5"/>
        <v>522890</v>
      </c>
      <c r="O14" s="55">
        <f t="shared" si="6"/>
        <v>1660069</v>
      </c>
    </row>
    <row r="15" spans="1:15" s="69" customFormat="1" ht="18.75" customHeight="1">
      <c r="A15" s="521"/>
      <c r="B15" s="62" t="s">
        <v>15</v>
      </c>
      <c r="C15" s="52">
        <v>1106091</v>
      </c>
      <c r="D15" s="61">
        <v>56658</v>
      </c>
      <c r="E15" s="393">
        <f t="shared" si="0"/>
        <v>1162749</v>
      </c>
      <c r="F15" s="52">
        <v>263838</v>
      </c>
      <c r="G15" s="50">
        <v>252591</v>
      </c>
      <c r="H15" s="56">
        <f t="shared" si="1"/>
        <v>516429</v>
      </c>
      <c r="I15" s="59">
        <v>1181</v>
      </c>
      <c r="J15" s="58">
        <v>718</v>
      </c>
      <c r="K15" s="57">
        <f t="shared" si="2"/>
        <v>1899</v>
      </c>
      <c r="L15" s="369">
        <f t="shared" si="3"/>
        <v>265019</v>
      </c>
      <c r="M15" s="415">
        <f t="shared" si="4"/>
        <v>253309</v>
      </c>
      <c r="N15" s="429">
        <f t="shared" si="5"/>
        <v>518328</v>
      </c>
      <c r="O15" s="55">
        <f t="shared" si="6"/>
        <v>1681077</v>
      </c>
    </row>
    <row r="16" spans="1:15" s="389" customFormat="1" ht="18.75" customHeight="1">
      <c r="A16" s="521"/>
      <c r="B16" s="68" t="s">
        <v>14</v>
      </c>
      <c r="C16" s="52">
        <v>1151167</v>
      </c>
      <c r="D16" s="61">
        <v>72699</v>
      </c>
      <c r="E16" s="393">
        <f t="shared" si="0"/>
        <v>1223866</v>
      </c>
      <c r="F16" s="52">
        <v>315944</v>
      </c>
      <c r="G16" s="50">
        <v>286381</v>
      </c>
      <c r="H16" s="56">
        <f t="shared" si="1"/>
        <v>602325</v>
      </c>
      <c r="I16" s="59">
        <v>2709</v>
      </c>
      <c r="J16" s="58">
        <v>2024</v>
      </c>
      <c r="K16" s="57">
        <f t="shared" si="2"/>
        <v>4733</v>
      </c>
      <c r="L16" s="369">
        <f t="shared" si="3"/>
        <v>318653</v>
      </c>
      <c r="M16" s="415">
        <f t="shared" si="4"/>
        <v>288405</v>
      </c>
      <c r="N16" s="429">
        <f t="shared" si="5"/>
        <v>607058</v>
      </c>
      <c r="O16" s="55">
        <f t="shared" si="6"/>
        <v>1830924</v>
      </c>
    </row>
    <row r="17" spans="1:15" s="402" customFormat="1" ht="18.75" customHeight="1">
      <c r="A17" s="521"/>
      <c r="B17" s="62" t="s">
        <v>13</v>
      </c>
      <c r="C17" s="52">
        <v>1187324</v>
      </c>
      <c r="D17" s="61">
        <v>64907</v>
      </c>
      <c r="E17" s="393">
        <f t="shared" si="0"/>
        <v>1252231</v>
      </c>
      <c r="F17" s="52">
        <v>317982</v>
      </c>
      <c r="G17" s="50">
        <v>359236</v>
      </c>
      <c r="H17" s="56">
        <f t="shared" si="1"/>
        <v>677218</v>
      </c>
      <c r="I17" s="59">
        <v>3743</v>
      </c>
      <c r="J17" s="58">
        <v>3939</v>
      </c>
      <c r="K17" s="57">
        <f t="shared" si="2"/>
        <v>7682</v>
      </c>
      <c r="L17" s="369">
        <f t="shared" si="3"/>
        <v>321725</v>
      </c>
      <c r="M17" s="415">
        <f t="shared" si="4"/>
        <v>363175</v>
      </c>
      <c r="N17" s="429">
        <f t="shared" si="5"/>
        <v>684900</v>
      </c>
      <c r="O17" s="55">
        <f t="shared" si="6"/>
        <v>1937131</v>
      </c>
    </row>
    <row r="18" spans="1:15" s="413" customFormat="1" ht="18.75" customHeight="1">
      <c r="A18" s="521"/>
      <c r="B18" s="62" t="s">
        <v>12</v>
      </c>
      <c r="C18" s="52">
        <v>1185603</v>
      </c>
      <c r="D18" s="61">
        <v>68928</v>
      </c>
      <c r="E18" s="393">
        <f t="shared" si="0"/>
        <v>1254531</v>
      </c>
      <c r="F18" s="52">
        <v>329675</v>
      </c>
      <c r="G18" s="50">
        <v>310356</v>
      </c>
      <c r="H18" s="56">
        <f t="shared" si="1"/>
        <v>640031</v>
      </c>
      <c r="I18" s="59">
        <v>2785</v>
      </c>
      <c r="J18" s="58">
        <v>2810</v>
      </c>
      <c r="K18" s="57">
        <f t="shared" si="2"/>
        <v>5595</v>
      </c>
      <c r="L18" s="369">
        <f t="shared" si="3"/>
        <v>332460</v>
      </c>
      <c r="M18" s="415">
        <f t="shared" si="4"/>
        <v>313166</v>
      </c>
      <c r="N18" s="429">
        <f t="shared" si="5"/>
        <v>645626</v>
      </c>
      <c r="O18" s="55">
        <f t="shared" si="6"/>
        <v>1900157</v>
      </c>
    </row>
    <row r="19" spans="1:15" ht="18.75" customHeight="1">
      <c r="A19" s="521"/>
      <c r="B19" s="62" t="s">
        <v>11</v>
      </c>
      <c r="C19" s="52">
        <v>1148927</v>
      </c>
      <c r="D19" s="61">
        <v>61764</v>
      </c>
      <c r="E19" s="393">
        <f t="shared" si="0"/>
        <v>1210691</v>
      </c>
      <c r="F19" s="52">
        <v>288883</v>
      </c>
      <c r="G19" s="50">
        <v>260029</v>
      </c>
      <c r="H19" s="56">
        <f t="shared" si="1"/>
        <v>548912</v>
      </c>
      <c r="I19" s="59">
        <v>1037</v>
      </c>
      <c r="J19" s="58">
        <v>920</v>
      </c>
      <c r="K19" s="57">
        <f t="shared" si="2"/>
        <v>1957</v>
      </c>
      <c r="L19" s="369">
        <f t="shared" si="3"/>
        <v>289920</v>
      </c>
      <c r="M19" s="415">
        <f t="shared" si="4"/>
        <v>260949</v>
      </c>
      <c r="N19" s="429">
        <f t="shared" si="5"/>
        <v>550869</v>
      </c>
      <c r="O19" s="55">
        <f t="shared" si="6"/>
        <v>1761560</v>
      </c>
    </row>
    <row r="20" spans="1:15" s="422" customFormat="1" ht="18.75" customHeight="1">
      <c r="A20" s="522"/>
      <c r="B20" s="62" t="s">
        <v>10</v>
      </c>
      <c r="C20" s="52">
        <v>1186817</v>
      </c>
      <c r="D20" s="61">
        <v>66005</v>
      </c>
      <c r="E20" s="393">
        <f t="shared" si="0"/>
        <v>1252822</v>
      </c>
      <c r="F20" s="52">
        <v>280771</v>
      </c>
      <c r="G20" s="50">
        <v>293131</v>
      </c>
      <c r="H20" s="56">
        <f t="shared" si="1"/>
        <v>573902</v>
      </c>
      <c r="I20" s="59">
        <v>2005</v>
      </c>
      <c r="J20" s="58">
        <v>1816</v>
      </c>
      <c r="K20" s="57">
        <f t="shared" si="2"/>
        <v>3821</v>
      </c>
      <c r="L20" s="369">
        <f t="shared" si="3"/>
        <v>282776</v>
      </c>
      <c r="M20" s="415">
        <f t="shared" si="4"/>
        <v>294947</v>
      </c>
      <c r="N20" s="429">
        <f t="shared" si="5"/>
        <v>577723</v>
      </c>
      <c r="O20" s="55">
        <f t="shared" si="6"/>
        <v>1830545</v>
      </c>
    </row>
    <row r="21" spans="1:15" s="54" customFormat="1" ht="18.75" customHeight="1">
      <c r="A21" s="521"/>
      <c r="B21" s="62" t="s">
        <v>9</v>
      </c>
      <c r="C21" s="52">
        <v>1241817</v>
      </c>
      <c r="D21" s="61">
        <v>61568</v>
      </c>
      <c r="E21" s="393">
        <f t="shared" si="0"/>
        <v>1303385</v>
      </c>
      <c r="F21" s="52">
        <v>270378</v>
      </c>
      <c r="G21" s="50">
        <v>287244</v>
      </c>
      <c r="H21" s="56">
        <f t="shared" si="1"/>
        <v>557622</v>
      </c>
      <c r="I21" s="59">
        <v>1558</v>
      </c>
      <c r="J21" s="58">
        <v>1277</v>
      </c>
      <c r="K21" s="57">
        <f t="shared" si="2"/>
        <v>2835</v>
      </c>
      <c r="L21" s="369">
        <f t="shared" si="3"/>
        <v>271936</v>
      </c>
      <c r="M21" s="415">
        <f t="shared" si="4"/>
        <v>288521</v>
      </c>
      <c r="N21" s="429">
        <f t="shared" si="5"/>
        <v>560457</v>
      </c>
      <c r="O21" s="55">
        <f t="shared" si="6"/>
        <v>1863842</v>
      </c>
    </row>
    <row r="22" spans="1:15" ht="18.75" customHeight="1" thickBot="1">
      <c r="A22" s="523"/>
      <c r="B22" s="62" t="s">
        <v>8</v>
      </c>
      <c r="C22" s="52">
        <v>1333198</v>
      </c>
      <c r="D22" s="61">
        <v>84173</v>
      </c>
      <c r="E22" s="393">
        <f t="shared" si="0"/>
        <v>1417371</v>
      </c>
      <c r="F22" s="52">
        <v>301195</v>
      </c>
      <c r="G22" s="50">
        <v>357690</v>
      </c>
      <c r="H22" s="56">
        <f t="shared" si="1"/>
        <v>658885</v>
      </c>
      <c r="I22" s="59">
        <v>2262</v>
      </c>
      <c r="J22" s="58">
        <v>1336</v>
      </c>
      <c r="K22" s="57">
        <f t="shared" si="2"/>
        <v>3598</v>
      </c>
      <c r="L22" s="369">
        <f t="shared" si="3"/>
        <v>303457</v>
      </c>
      <c r="M22" s="415">
        <f t="shared" si="4"/>
        <v>359026</v>
      </c>
      <c r="N22" s="429">
        <f t="shared" si="5"/>
        <v>662483</v>
      </c>
      <c r="O22" s="55">
        <f t="shared" si="6"/>
        <v>2079854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>
      <c r="A24" s="63">
        <v>2012</v>
      </c>
      <c r="B24" s="90" t="s">
        <v>7</v>
      </c>
      <c r="C24" s="52">
        <v>1273710</v>
      </c>
      <c r="D24" s="61">
        <v>80856</v>
      </c>
      <c r="E24" s="393">
        <f t="shared" si="0"/>
        <v>1354566</v>
      </c>
      <c r="F24" s="60">
        <v>349961</v>
      </c>
      <c r="G24" s="50">
        <v>327280</v>
      </c>
      <c r="H24" s="56">
        <f aca="true" t="shared" si="7" ref="H24:H29">G24+F24</f>
        <v>677241</v>
      </c>
      <c r="I24" s="59">
        <v>2744</v>
      </c>
      <c r="J24" s="58">
        <v>2474</v>
      </c>
      <c r="K24" s="57">
        <f aca="true" t="shared" si="8" ref="K24:K29">J24+I24</f>
        <v>5218</v>
      </c>
      <c r="L24" s="369">
        <f t="shared" si="3"/>
        <v>352705</v>
      </c>
      <c r="M24" s="415">
        <f t="shared" si="4"/>
        <v>329754</v>
      </c>
      <c r="N24" s="429">
        <f t="shared" si="5"/>
        <v>682459</v>
      </c>
      <c r="O24" s="55">
        <f t="shared" si="6"/>
        <v>2037025</v>
      </c>
    </row>
    <row r="25" spans="1:15" ht="19.5" customHeight="1">
      <c r="A25" s="63"/>
      <c r="B25" s="90" t="s">
        <v>6</v>
      </c>
      <c r="C25" s="52">
        <v>1131090</v>
      </c>
      <c r="D25" s="61">
        <v>65966</v>
      </c>
      <c r="E25" s="393">
        <f t="shared" si="0"/>
        <v>1197056</v>
      </c>
      <c r="F25" s="60">
        <v>269769</v>
      </c>
      <c r="G25" s="50">
        <v>250481</v>
      </c>
      <c r="H25" s="56">
        <f t="shared" si="7"/>
        <v>520250</v>
      </c>
      <c r="I25" s="59">
        <v>3500</v>
      </c>
      <c r="J25" s="58">
        <v>3118</v>
      </c>
      <c r="K25" s="57">
        <f t="shared" si="8"/>
        <v>6618</v>
      </c>
      <c r="L25" s="369">
        <f aca="true" t="shared" si="9" ref="L25:N26">I25+F25</f>
        <v>273269</v>
      </c>
      <c r="M25" s="415">
        <f t="shared" si="9"/>
        <v>253599</v>
      </c>
      <c r="N25" s="429">
        <f t="shared" si="9"/>
        <v>526868</v>
      </c>
      <c r="O25" s="55">
        <f aca="true" t="shared" si="10" ref="O25:O30">N25+E25</f>
        <v>1723924</v>
      </c>
    </row>
    <row r="26" spans="1:15" ht="19.5" customHeight="1">
      <c r="A26" s="63"/>
      <c r="B26" s="90" t="s">
        <v>5</v>
      </c>
      <c r="C26" s="52">
        <v>1204467</v>
      </c>
      <c r="D26" s="61">
        <v>63283</v>
      </c>
      <c r="E26" s="393">
        <f t="shared" si="0"/>
        <v>1267750</v>
      </c>
      <c r="F26" s="60">
        <v>314816</v>
      </c>
      <c r="G26" s="50">
        <v>274855</v>
      </c>
      <c r="H26" s="56">
        <f t="shared" si="7"/>
        <v>589671</v>
      </c>
      <c r="I26" s="59">
        <v>4317</v>
      </c>
      <c r="J26" s="58">
        <v>3049</v>
      </c>
      <c r="K26" s="57">
        <f t="shared" si="8"/>
        <v>7366</v>
      </c>
      <c r="L26" s="369">
        <f t="shared" si="9"/>
        <v>319133</v>
      </c>
      <c r="M26" s="415">
        <f t="shared" si="9"/>
        <v>277904</v>
      </c>
      <c r="N26" s="429">
        <f t="shared" si="9"/>
        <v>597037</v>
      </c>
      <c r="O26" s="55">
        <f t="shared" si="10"/>
        <v>1864787</v>
      </c>
    </row>
    <row r="27" spans="1:15" ht="19.5" customHeight="1">
      <c r="A27" s="63"/>
      <c r="B27" s="90" t="s">
        <v>16</v>
      </c>
      <c r="C27" s="52">
        <v>1105993</v>
      </c>
      <c r="D27" s="61">
        <v>62543</v>
      </c>
      <c r="E27" s="393">
        <f aca="true" t="shared" si="11" ref="E27:E32">D27+C27</f>
        <v>1168536</v>
      </c>
      <c r="F27" s="60">
        <v>289709</v>
      </c>
      <c r="G27" s="50">
        <v>282325</v>
      </c>
      <c r="H27" s="56">
        <f t="shared" si="7"/>
        <v>572034</v>
      </c>
      <c r="I27" s="59">
        <v>1866</v>
      </c>
      <c r="J27" s="58">
        <v>2401</v>
      </c>
      <c r="K27" s="57">
        <f t="shared" si="8"/>
        <v>4267</v>
      </c>
      <c r="L27" s="369">
        <f aca="true" t="shared" si="12" ref="L27:N28">I27+F27</f>
        <v>291575</v>
      </c>
      <c r="M27" s="415">
        <f t="shared" si="12"/>
        <v>284726</v>
      </c>
      <c r="N27" s="429">
        <f t="shared" si="12"/>
        <v>576301</v>
      </c>
      <c r="O27" s="55">
        <f t="shared" si="10"/>
        <v>1744837</v>
      </c>
    </row>
    <row r="28" spans="1:15" ht="19.5" customHeight="1">
      <c r="A28" s="63"/>
      <c r="B28" s="90" t="s">
        <v>15</v>
      </c>
      <c r="C28" s="52">
        <v>1190981</v>
      </c>
      <c r="D28" s="61">
        <v>59833</v>
      </c>
      <c r="E28" s="393">
        <f t="shared" si="11"/>
        <v>1250814</v>
      </c>
      <c r="F28" s="60">
        <v>289917</v>
      </c>
      <c r="G28" s="50">
        <v>288093</v>
      </c>
      <c r="H28" s="56">
        <f t="shared" si="7"/>
        <v>578010</v>
      </c>
      <c r="I28" s="59">
        <v>881</v>
      </c>
      <c r="J28" s="58">
        <v>576</v>
      </c>
      <c r="K28" s="57">
        <f t="shared" si="8"/>
        <v>1457</v>
      </c>
      <c r="L28" s="369">
        <f t="shared" si="12"/>
        <v>290798</v>
      </c>
      <c r="M28" s="415">
        <f t="shared" si="12"/>
        <v>288669</v>
      </c>
      <c r="N28" s="429">
        <f t="shared" si="12"/>
        <v>579467</v>
      </c>
      <c r="O28" s="55">
        <f t="shared" si="10"/>
        <v>1830281</v>
      </c>
    </row>
    <row r="29" spans="1:15" ht="19.5" customHeight="1">
      <c r="A29" s="63"/>
      <c r="B29" s="90" t="s">
        <v>14</v>
      </c>
      <c r="C29" s="52">
        <v>1332428</v>
      </c>
      <c r="D29" s="61">
        <v>77103</v>
      </c>
      <c r="E29" s="393">
        <f t="shared" si="11"/>
        <v>1409531</v>
      </c>
      <c r="F29" s="60">
        <v>350391</v>
      </c>
      <c r="G29" s="50">
        <v>324001</v>
      </c>
      <c r="H29" s="56">
        <f t="shared" si="7"/>
        <v>674392</v>
      </c>
      <c r="I29" s="59">
        <v>3050</v>
      </c>
      <c r="J29" s="58">
        <v>2006</v>
      </c>
      <c r="K29" s="57">
        <f t="shared" si="8"/>
        <v>5056</v>
      </c>
      <c r="L29" s="369">
        <f aca="true" t="shared" si="13" ref="L29:N30">I29+F29</f>
        <v>353441</v>
      </c>
      <c r="M29" s="415">
        <f t="shared" si="13"/>
        <v>326007</v>
      </c>
      <c r="N29" s="429">
        <f t="shared" si="13"/>
        <v>679448</v>
      </c>
      <c r="O29" s="55">
        <f t="shared" si="10"/>
        <v>2088979</v>
      </c>
    </row>
    <row r="30" spans="1:15" ht="19.5" customHeight="1">
      <c r="A30" s="63"/>
      <c r="B30" s="90" t="s">
        <v>13</v>
      </c>
      <c r="C30" s="52">
        <v>1460796</v>
      </c>
      <c r="D30" s="61">
        <v>70856</v>
      </c>
      <c r="E30" s="393">
        <f t="shared" si="11"/>
        <v>1531652</v>
      </c>
      <c r="F30" s="60">
        <v>341994</v>
      </c>
      <c r="G30" s="50">
        <v>390404</v>
      </c>
      <c r="H30" s="56">
        <f>G30+F30</f>
        <v>732398</v>
      </c>
      <c r="I30" s="59">
        <v>2822</v>
      </c>
      <c r="J30" s="58">
        <v>3505</v>
      </c>
      <c r="K30" s="57">
        <f>J30+I30</f>
        <v>6327</v>
      </c>
      <c r="L30" s="369">
        <f t="shared" si="13"/>
        <v>344816</v>
      </c>
      <c r="M30" s="415">
        <f t="shared" si="13"/>
        <v>393909</v>
      </c>
      <c r="N30" s="429">
        <f t="shared" si="13"/>
        <v>738725</v>
      </c>
      <c r="O30" s="55">
        <f t="shared" si="10"/>
        <v>2270377</v>
      </c>
    </row>
    <row r="31" spans="1:15" ht="19.5" customHeight="1">
      <c r="A31" s="63"/>
      <c r="B31" s="90" t="s">
        <v>12</v>
      </c>
      <c r="C31" s="52">
        <v>1482508</v>
      </c>
      <c r="D31" s="61">
        <v>72721</v>
      </c>
      <c r="E31" s="393">
        <f t="shared" si="11"/>
        <v>1555229</v>
      </c>
      <c r="F31" s="60">
        <v>363478</v>
      </c>
      <c r="G31" s="50">
        <v>345237</v>
      </c>
      <c r="H31" s="56">
        <f>G31+F31</f>
        <v>708715</v>
      </c>
      <c r="I31" s="59">
        <v>848</v>
      </c>
      <c r="J31" s="58">
        <v>1040</v>
      </c>
      <c r="K31" s="57">
        <f>J31+I31</f>
        <v>1888</v>
      </c>
      <c r="L31" s="369">
        <f aca="true" t="shared" si="14" ref="L31:N32">I31+F31</f>
        <v>364326</v>
      </c>
      <c r="M31" s="415">
        <f t="shared" si="14"/>
        <v>346277</v>
      </c>
      <c r="N31" s="429">
        <f t="shared" si="14"/>
        <v>710603</v>
      </c>
      <c r="O31" s="55">
        <f>N31+E31</f>
        <v>2265832</v>
      </c>
    </row>
    <row r="32" spans="1:15" ht="19.5" customHeight="1">
      <c r="A32" s="63"/>
      <c r="B32" s="90" t="s">
        <v>11</v>
      </c>
      <c r="C32" s="52">
        <v>1389091</v>
      </c>
      <c r="D32" s="61">
        <v>66605</v>
      </c>
      <c r="E32" s="393">
        <f t="shared" si="11"/>
        <v>1455696</v>
      </c>
      <c r="F32" s="60">
        <v>325831</v>
      </c>
      <c r="G32" s="50">
        <v>299764</v>
      </c>
      <c r="H32" s="56">
        <f>G32+F32</f>
        <v>625595</v>
      </c>
      <c r="I32" s="59">
        <v>1457</v>
      </c>
      <c r="J32" s="58">
        <v>1247</v>
      </c>
      <c r="K32" s="57">
        <f>J32+I32</f>
        <v>2704</v>
      </c>
      <c r="L32" s="369">
        <f t="shared" si="14"/>
        <v>327288</v>
      </c>
      <c r="M32" s="415">
        <f t="shared" si="14"/>
        <v>301011</v>
      </c>
      <c r="N32" s="429">
        <f t="shared" si="14"/>
        <v>628299</v>
      </c>
      <c r="O32" s="55">
        <f>N32+E32</f>
        <v>2083995</v>
      </c>
    </row>
    <row r="33" spans="1:15" ht="19.5" customHeight="1" thickBot="1">
      <c r="A33" s="63"/>
      <c r="B33" s="90" t="s">
        <v>10</v>
      </c>
      <c r="C33" s="52">
        <v>1482429</v>
      </c>
      <c r="D33" s="61">
        <v>70634</v>
      </c>
      <c r="E33" s="393">
        <f>D33+C33</f>
        <v>1553063</v>
      </c>
      <c r="F33" s="60">
        <v>318043</v>
      </c>
      <c r="G33" s="50">
        <v>330555</v>
      </c>
      <c r="H33" s="56">
        <f>G33+F33</f>
        <v>648598</v>
      </c>
      <c r="I33" s="59">
        <v>2939</v>
      </c>
      <c r="J33" s="58">
        <v>3132</v>
      </c>
      <c r="K33" s="57">
        <f>J33+I33</f>
        <v>6071</v>
      </c>
      <c r="L33" s="369">
        <f>I33+F33</f>
        <v>320982</v>
      </c>
      <c r="M33" s="415">
        <f>J33+G33</f>
        <v>333687</v>
      </c>
      <c r="N33" s="429">
        <f>K33+H33</f>
        <v>654669</v>
      </c>
      <c r="O33" s="55">
        <f>N33+E33</f>
        <v>2207732</v>
      </c>
    </row>
    <row r="34" spans="1:15" ht="18" customHeight="1">
      <c r="A34" s="53" t="s">
        <v>4</v>
      </c>
      <c r="B34" s="41"/>
      <c r="C34" s="40"/>
      <c r="D34" s="39"/>
      <c r="E34" s="395"/>
      <c r="F34" s="40"/>
      <c r="G34" s="39"/>
      <c r="H34" s="38"/>
      <c r="I34" s="40"/>
      <c r="J34" s="39"/>
      <c r="K34" s="38"/>
      <c r="L34" s="89"/>
      <c r="M34" s="416"/>
      <c r="N34" s="430"/>
      <c r="O34" s="36"/>
    </row>
    <row r="35" spans="1:15" ht="18" customHeight="1">
      <c r="A35" s="35" t="s">
        <v>203</v>
      </c>
      <c r="B35" s="48"/>
      <c r="C35" s="52">
        <f>SUM(C11:C20)</f>
        <v>11232667</v>
      </c>
      <c r="D35" s="50">
        <f aca="true" t="shared" si="15" ref="D35:O35">SUM(D11:D20)</f>
        <v>675338</v>
      </c>
      <c r="E35" s="396">
        <f t="shared" si="15"/>
        <v>11908005</v>
      </c>
      <c r="F35" s="52">
        <f t="shared" si="15"/>
        <v>2911693</v>
      </c>
      <c r="G35" s="50">
        <f t="shared" si="15"/>
        <v>2778936</v>
      </c>
      <c r="H35" s="51">
        <f t="shared" si="15"/>
        <v>5690629</v>
      </c>
      <c r="I35" s="52">
        <f t="shared" si="15"/>
        <v>25467</v>
      </c>
      <c r="J35" s="50">
        <f t="shared" si="15"/>
        <v>24296</v>
      </c>
      <c r="K35" s="51">
        <f t="shared" si="15"/>
        <v>49763</v>
      </c>
      <c r="L35" s="52">
        <f t="shared" si="15"/>
        <v>2937160</v>
      </c>
      <c r="M35" s="417">
        <f t="shared" si="15"/>
        <v>2803232</v>
      </c>
      <c r="N35" s="431">
        <f t="shared" si="15"/>
        <v>5740392</v>
      </c>
      <c r="O35" s="49">
        <f t="shared" si="15"/>
        <v>17648397</v>
      </c>
    </row>
    <row r="36" spans="1:15" ht="18" customHeight="1" thickBot="1">
      <c r="A36" s="35" t="s">
        <v>204</v>
      </c>
      <c r="B36" s="48"/>
      <c r="C36" s="47">
        <f>SUM(C24:C33)</f>
        <v>13053493</v>
      </c>
      <c r="D36" s="44">
        <f aca="true" t="shared" si="16" ref="D36:O36">SUM(D24:D33)</f>
        <v>690400</v>
      </c>
      <c r="E36" s="397">
        <f t="shared" si="16"/>
        <v>13743893</v>
      </c>
      <c r="F36" s="46">
        <f t="shared" si="16"/>
        <v>3213909</v>
      </c>
      <c r="G36" s="44">
        <f t="shared" si="16"/>
        <v>3112995</v>
      </c>
      <c r="H36" s="45">
        <f t="shared" si="16"/>
        <v>6326904</v>
      </c>
      <c r="I36" s="46">
        <f t="shared" si="16"/>
        <v>24424</v>
      </c>
      <c r="J36" s="44">
        <f t="shared" si="16"/>
        <v>22548</v>
      </c>
      <c r="K36" s="45">
        <f t="shared" si="16"/>
        <v>46972</v>
      </c>
      <c r="L36" s="46">
        <f t="shared" si="16"/>
        <v>3238333</v>
      </c>
      <c r="M36" s="418">
        <f t="shared" si="16"/>
        <v>3135543</v>
      </c>
      <c r="N36" s="432">
        <f t="shared" si="16"/>
        <v>6373876</v>
      </c>
      <c r="O36" s="43">
        <f t="shared" si="16"/>
        <v>20117769</v>
      </c>
    </row>
    <row r="37" spans="1:15" ht="16.5" customHeight="1">
      <c r="A37" s="42" t="s">
        <v>3</v>
      </c>
      <c r="B37" s="41"/>
      <c r="C37" s="40"/>
      <c r="D37" s="39"/>
      <c r="E37" s="398"/>
      <c r="F37" s="40"/>
      <c r="G37" s="39"/>
      <c r="H37" s="37"/>
      <c r="I37" s="40"/>
      <c r="J37" s="39"/>
      <c r="K37" s="38"/>
      <c r="L37" s="89"/>
      <c r="M37" s="416"/>
      <c r="N37" s="433"/>
      <c r="O37" s="36"/>
    </row>
    <row r="38" spans="1:15" ht="16.5" customHeight="1">
      <c r="A38" s="35" t="s">
        <v>205</v>
      </c>
      <c r="B38" s="34"/>
      <c r="C38" s="456">
        <f>(C33/C20-1)*100</f>
        <v>24.907968119769098</v>
      </c>
      <c r="D38" s="457">
        <f aca="true" t="shared" si="17" ref="D38:O38">(D33/D20-1)*100</f>
        <v>7.013105067797887</v>
      </c>
      <c r="E38" s="458">
        <f t="shared" si="17"/>
        <v>23.96517621816987</v>
      </c>
      <c r="F38" s="456">
        <f t="shared" si="17"/>
        <v>13.274875254210716</v>
      </c>
      <c r="G38" s="459">
        <f t="shared" si="17"/>
        <v>12.766988138409108</v>
      </c>
      <c r="H38" s="460">
        <f t="shared" si="17"/>
        <v>13.015462570264603</v>
      </c>
      <c r="I38" s="461">
        <f t="shared" si="17"/>
        <v>46.583541147132166</v>
      </c>
      <c r="J38" s="457">
        <f t="shared" si="17"/>
        <v>72.4669603524229</v>
      </c>
      <c r="K38" s="462">
        <f t="shared" si="17"/>
        <v>58.88510861031144</v>
      </c>
      <c r="L38" s="461">
        <f t="shared" si="17"/>
        <v>13.511047613658867</v>
      </c>
      <c r="M38" s="463">
        <f t="shared" si="17"/>
        <v>13.134563158804813</v>
      </c>
      <c r="N38" s="464">
        <f t="shared" si="17"/>
        <v>13.318839651528492</v>
      </c>
      <c r="O38" s="465">
        <f t="shared" si="17"/>
        <v>20.60517496155516</v>
      </c>
    </row>
    <row r="39" spans="1:15" ht="7.5" customHeight="1" thickBot="1">
      <c r="A39" s="33"/>
      <c r="B39" s="32"/>
      <c r="C39" s="31"/>
      <c r="D39" s="30"/>
      <c r="E39" s="399"/>
      <c r="F39" s="29"/>
      <c r="G39" s="27"/>
      <c r="H39" s="26"/>
      <c r="I39" s="29"/>
      <c r="J39" s="27"/>
      <c r="K39" s="28"/>
      <c r="L39" s="29"/>
      <c r="M39" s="419"/>
      <c r="N39" s="434"/>
      <c r="O39" s="25"/>
    </row>
    <row r="40" spans="1:15" ht="16.5" customHeight="1">
      <c r="A40" s="24" t="s">
        <v>2</v>
      </c>
      <c r="B40" s="23"/>
      <c r="C40" s="22"/>
      <c r="D40" s="21"/>
      <c r="E40" s="400"/>
      <c r="F40" s="20"/>
      <c r="G40" s="18"/>
      <c r="H40" s="17"/>
      <c r="I40" s="20"/>
      <c r="J40" s="18"/>
      <c r="K40" s="19"/>
      <c r="L40" s="20"/>
      <c r="M40" s="420"/>
      <c r="N40" s="435"/>
      <c r="O40" s="16"/>
    </row>
    <row r="41" spans="1:15" ht="16.5" customHeight="1" thickBot="1">
      <c r="A41" s="444" t="s">
        <v>206</v>
      </c>
      <c r="B41" s="15"/>
      <c r="C41" s="14">
        <f aca="true" t="shared" si="18" ref="C41:O41">(C36/C35-1)*100</f>
        <v>16.210095073592058</v>
      </c>
      <c r="D41" s="10">
        <f t="shared" si="18"/>
        <v>2.2302906100352793</v>
      </c>
      <c r="E41" s="401">
        <f t="shared" si="18"/>
        <v>15.417259230240488</v>
      </c>
      <c r="F41" s="14">
        <f t="shared" si="18"/>
        <v>10.37939095914302</v>
      </c>
      <c r="G41" s="13">
        <f t="shared" si="18"/>
        <v>12.021111677275043</v>
      </c>
      <c r="H41" s="9">
        <f t="shared" si="18"/>
        <v>11.181101421301577</v>
      </c>
      <c r="I41" s="12">
        <f t="shared" si="18"/>
        <v>-4.095496132249576</v>
      </c>
      <c r="J41" s="10">
        <f t="shared" si="18"/>
        <v>-7.19459993414554</v>
      </c>
      <c r="K41" s="11">
        <f t="shared" si="18"/>
        <v>-5.608584691437413</v>
      </c>
      <c r="L41" s="12">
        <f t="shared" si="18"/>
        <v>10.253884704953077</v>
      </c>
      <c r="M41" s="421">
        <f t="shared" si="18"/>
        <v>11.854566443305448</v>
      </c>
      <c r="N41" s="436">
        <f t="shared" si="18"/>
        <v>11.035552972688967</v>
      </c>
      <c r="O41" s="8">
        <f t="shared" si="18"/>
        <v>13.992046983077277</v>
      </c>
    </row>
    <row r="42" spans="1:14" s="5" customFormat="1" ht="17.25" customHeight="1" thickTop="1">
      <c r="A42" s="88" t="s">
        <v>1</v>
      </c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5" customFormat="1" ht="13.5" customHeight="1">
      <c r="A43" s="88" t="s">
        <v>0</v>
      </c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65524" ht="14.25">
      <c r="C65524" s="2" t="e">
        <f>((C65520/C65507)-1)*100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38:B38 P38:IV38 A41:B41 P41:IV41">
    <cfRule type="cellIs" priority="1" dxfId="93" operator="lessThan" stopIfTrue="1">
      <formula>0</formula>
    </cfRule>
  </conditionalFormatting>
  <conditionalFormatting sqref="C37:O41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4"/>
  <sheetViews>
    <sheetView showGridLines="0" zoomScale="88" zoomScaleNormal="88" zoomScalePageLayoutView="0" workbookViewId="0" topLeftCell="A1">
      <selection activeCell="I11" sqref="I11:J33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9.28125" style="1" customWidth="1"/>
    <col min="6" max="6" width="10.8515625" style="1" customWidth="1"/>
    <col min="7" max="7" width="10.00390625" style="1" customWidth="1"/>
    <col min="8" max="8" width="8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0.421875" style="1" customWidth="1"/>
    <col min="16" max="16384" width="11.00390625" style="1" customWidth="1"/>
  </cols>
  <sheetData>
    <row r="1" spans="14:15" ht="22.5" customHeight="1">
      <c r="N1" s="537" t="s">
        <v>28</v>
      </c>
      <c r="O1" s="537"/>
    </row>
    <row r="2" ht="5.25" customHeight="1"/>
    <row r="3" ht="4.5" customHeight="1" thickBot="1"/>
    <row r="4" spans="1:15" ht="13.5" customHeight="1" thickTop="1">
      <c r="A4" s="543" t="s">
        <v>32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5"/>
    </row>
    <row r="5" spans="1:15" ht="12.75" customHeight="1">
      <c r="A5" s="546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8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26" t="s">
        <v>26</v>
      </c>
      <c r="D7" s="527"/>
      <c r="E7" s="536"/>
      <c r="F7" s="532" t="s">
        <v>25</v>
      </c>
      <c r="G7" s="533"/>
      <c r="H7" s="533"/>
      <c r="I7" s="533"/>
      <c r="J7" s="533"/>
      <c r="K7" s="533"/>
      <c r="L7" s="533"/>
      <c r="M7" s="533"/>
      <c r="N7" s="549"/>
      <c r="O7" s="538" t="s">
        <v>24</v>
      </c>
    </row>
    <row r="8" spans="1:15" ht="3.75" customHeight="1" thickBot="1">
      <c r="A8" s="82"/>
      <c r="B8" s="81"/>
      <c r="C8" s="80"/>
      <c r="D8" s="79"/>
      <c r="E8" s="78"/>
      <c r="F8" s="534"/>
      <c r="G8" s="535"/>
      <c r="H8" s="535"/>
      <c r="I8" s="535"/>
      <c r="J8" s="535"/>
      <c r="K8" s="535"/>
      <c r="L8" s="535"/>
      <c r="M8" s="535"/>
      <c r="N8" s="550"/>
      <c r="O8" s="539"/>
    </row>
    <row r="9" spans="1:15" ht="21.75" customHeight="1" thickBot="1" thickTop="1">
      <c r="A9" s="524" t="s">
        <v>23</v>
      </c>
      <c r="B9" s="525"/>
      <c r="C9" s="528" t="s">
        <v>22</v>
      </c>
      <c r="D9" s="530" t="s">
        <v>21</v>
      </c>
      <c r="E9" s="541" t="s">
        <v>17</v>
      </c>
      <c r="F9" s="526" t="s">
        <v>22</v>
      </c>
      <c r="G9" s="527"/>
      <c r="H9" s="527"/>
      <c r="I9" s="526" t="s">
        <v>21</v>
      </c>
      <c r="J9" s="527"/>
      <c r="K9" s="536"/>
      <c r="L9" s="92" t="s">
        <v>20</v>
      </c>
      <c r="M9" s="91"/>
      <c r="N9" s="91"/>
      <c r="O9" s="539"/>
    </row>
    <row r="10" spans="1:15" s="71" customFormat="1" ht="18.75" customHeight="1" thickBot="1">
      <c r="A10" s="77"/>
      <c r="B10" s="76"/>
      <c r="C10" s="529"/>
      <c r="D10" s="531"/>
      <c r="E10" s="542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91" t="s">
        <v>17</v>
      </c>
      <c r="O10" s="540"/>
    </row>
    <row r="11" spans="1:15" s="69" customFormat="1" ht="18.75" customHeight="1" thickTop="1">
      <c r="A11" s="520">
        <v>2011</v>
      </c>
      <c r="B11" s="62" t="s">
        <v>7</v>
      </c>
      <c r="C11" s="447">
        <v>8243.453999999998</v>
      </c>
      <c r="D11" s="448">
        <v>771.6600000000002</v>
      </c>
      <c r="E11" s="479">
        <f aca="true" t="shared" si="0" ref="E11:E26">D11+C11</f>
        <v>9015.113999999998</v>
      </c>
      <c r="F11" s="447">
        <v>22922.207999999995</v>
      </c>
      <c r="G11" s="449">
        <v>14700.827000000001</v>
      </c>
      <c r="H11" s="453">
        <f aca="true" t="shared" si="1" ref="H11:H22">G11+F11</f>
        <v>37623.034999999996</v>
      </c>
      <c r="I11" s="451">
        <v>4532.698</v>
      </c>
      <c r="J11" s="452">
        <v>2438.0599999999995</v>
      </c>
      <c r="K11" s="453">
        <f aca="true" t="shared" si="2" ref="K11:K22">J11+I11</f>
        <v>6970.758</v>
      </c>
      <c r="L11" s="454">
        <f aca="true" t="shared" si="3" ref="L11:N24">I11+F11</f>
        <v>27454.905999999995</v>
      </c>
      <c r="M11" s="455">
        <f t="shared" si="3"/>
        <v>17138.887000000002</v>
      </c>
      <c r="N11" s="428">
        <f t="shared" si="3"/>
        <v>44593.793</v>
      </c>
      <c r="O11" s="70">
        <f aca="true" t="shared" si="4" ref="O11:O24">N11+E11</f>
        <v>53608.90699999999</v>
      </c>
    </row>
    <row r="12" spans="1:15" ht="18.75" customHeight="1">
      <c r="A12" s="521"/>
      <c r="B12" s="62" t="s">
        <v>6</v>
      </c>
      <c r="C12" s="52">
        <v>9170.315000000002</v>
      </c>
      <c r="D12" s="61">
        <v>892.0739999999988</v>
      </c>
      <c r="E12" s="480">
        <f t="shared" si="0"/>
        <v>10062.389000000001</v>
      </c>
      <c r="F12" s="52">
        <v>24136.257999999994</v>
      </c>
      <c r="G12" s="50">
        <v>14693.407</v>
      </c>
      <c r="H12" s="57">
        <f t="shared" si="1"/>
        <v>38829.66499999999</v>
      </c>
      <c r="I12" s="59">
        <v>4203.978999999999</v>
      </c>
      <c r="J12" s="58">
        <v>2060.785</v>
      </c>
      <c r="K12" s="57">
        <f t="shared" si="2"/>
        <v>6264.763999999999</v>
      </c>
      <c r="L12" s="369">
        <f t="shared" si="3"/>
        <v>28340.236999999994</v>
      </c>
      <c r="M12" s="415">
        <f t="shared" si="3"/>
        <v>16754.192</v>
      </c>
      <c r="N12" s="429">
        <f t="shared" si="3"/>
        <v>45094.42899999999</v>
      </c>
      <c r="O12" s="55">
        <f t="shared" si="4"/>
        <v>55156.81799999999</v>
      </c>
    </row>
    <row r="13" spans="1:15" ht="18.75" customHeight="1">
      <c r="A13" s="521"/>
      <c r="B13" s="62" t="s">
        <v>5</v>
      </c>
      <c r="C13" s="52">
        <v>10194.743000000006</v>
      </c>
      <c r="D13" s="61">
        <v>850.2729999999976</v>
      </c>
      <c r="E13" s="480">
        <f t="shared" si="0"/>
        <v>11045.016000000003</v>
      </c>
      <c r="F13" s="52">
        <v>23566.403000000002</v>
      </c>
      <c r="G13" s="50">
        <v>16399.866000000005</v>
      </c>
      <c r="H13" s="57">
        <f t="shared" si="1"/>
        <v>39966.26900000001</v>
      </c>
      <c r="I13" s="369">
        <v>3112.645</v>
      </c>
      <c r="J13" s="58">
        <v>1787.944</v>
      </c>
      <c r="K13" s="57">
        <f t="shared" si="2"/>
        <v>4900.589</v>
      </c>
      <c r="L13" s="369">
        <f t="shared" si="3"/>
        <v>26679.048000000003</v>
      </c>
      <c r="M13" s="415">
        <f t="shared" si="3"/>
        <v>18187.810000000005</v>
      </c>
      <c r="N13" s="429">
        <f t="shared" si="3"/>
        <v>44866.85800000001</v>
      </c>
      <c r="O13" s="55">
        <f t="shared" si="4"/>
        <v>55911.87400000001</v>
      </c>
    </row>
    <row r="14" spans="1:15" ht="18.75" customHeight="1">
      <c r="A14" s="521"/>
      <c r="B14" s="62" t="s">
        <v>16</v>
      </c>
      <c r="C14" s="52">
        <v>10061.122999999998</v>
      </c>
      <c r="D14" s="61">
        <v>820.6789999999993</v>
      </c>
      <c r="E14" s="480">
        <f t="shared" si="0"/>
        <v>10881.801999999998</v>
      </c>
      <c r="F14" s="52">
        <v>29928.906000000006</v>
      </c>
      <c r="G14" s="50">
        <v>16783.528000000002</v>
      </c>
      <c r="H14" s="57">
        <f t="shared" si="1"/>
        <v>46712.43400000001</v>
      </c>
      <c r="I14" s="59">
        <v>6563.128999999999</v>
      </c>
      <c r="J14" s="58">
        <v>2675.1370000000006</v>
      </c>
      <c r="K14" s="57">
        <f t="shared" si="2"/>
        <v>9238.266</v>
      </c>
      <c r="L14" s="369">
        <f t="shared" si="3"/>
        <v>36492.035</v>
      </c>
      <c r="M14" s="415">
        <f t="shared" si="3"/>
        <v>19458.665</v>
      </c>
      <c r="N14" s="429">
        <f t="shared" si="3"/>
        <v>55950.70000000001</v>
      </c>
      <c r="O14" s="55">
        <f t="shared" si="4"/>
        <v>66832.50200000001</v>
      </c>
    </row>
    <row r="15" spans="1:15" s="69" customFormat="1" ht="18.75" customHeight="1">
      <c r="A15" s="521"/>
      <c r="B15" s="62" t="s">
        <v>15</v>
      </c>
      <c r="C15" s="52">
        <v>10551.246000000006</v>
      </c>
      <c r="D15" s="61">
        <v>1413.9349999999997</v>
      </c>
      <c r="E15" s="480">
        <f t="shared" si="0"/>
        <v>11965.181000000006</v>
      </c>
      <c r="F15" s="52">
        <v>27322.521000000004</v>
      </c>
      <c r="G15" s="50">
        <v>16748.225</v>
      </c>
      <c r="H15" s="57">
        <f t="shared" si="1"/>
        <v>44070.746</v>
      </c>
      <c r="I15" s="59">
        <v>2335.556</v>
      </c>
      <c r="J15" s="58">
        <v>1764.0460000000005</v>
      </c>
      <c r="K15" s="57">
        <f t="shared" si="2"/>
        <v>4099.602000000001</v>
      </c>
      <c r="L15" s="369">
        <f t="shared" si="3"/>
        <v>29658.077000000005</v>
      </c>
      <c r="M15" s="415">
        <f t="shared" si="3"/>
        <v>18512.271</v>
      </c>
      <c r="N15" s="429">
        <f t="shared" si="3"/>
        <v>48170.348</v>
      </c>
      <c r="O15" s="55">
        <f t="shared" si="4"/>
        <v>60135.529</v>
      </c>
    </row>
    <row r="16" spans="1:15" s="389" customFormat="1" ht="18.75" customHeight="1">
      <c r="A16" s="521"/>
      <c r="B16" s="68" t="s">
        <v>14</v>
      </c>
      <c r="C16" s="52">
        <v>9446.482999999984</v>
      </c>
      <c r="D16" s="61">
        <v>1253.3300000000002</v>
      </c>
      <c r="E16" s="480">
        <f t="shared" si="0"/>
        <v>10699.812999999984</v>
      </c>
      <c r="F16" s="52">
        <v>22097.48</v>
      </c>
      <c r="G16" s="50">
        <v>15023.589000000002</v>
      </c>
      <c r="H16" s="57">
        <f t="shared" si="1"/>
        <v>37121.069</v>
      </c>
      <c r="I16" s="59">
        <v>2440.523</v>
      </c>
      <c r="J16" s="58">
        <v>2538.787</v>
      </c>
      <c r="K16" s="57">
        <f t="shared" si="2"/>
        <v>4979.3099999999995</v>
      </c>
      <c r="L16" s="369">
        <f t="shared" si="3"/>
        <v>24538.003</v>
      </c>
      <c r="M16" s="415">
        <f t="shared" si="3"/>
        <v>17562.376</v>
      </c>
      <c r="N16" s="429">
        <f t="shared" si="3"/>
        <v>42100.379</v>
      </c>
      <c r="O16" s="55">
        <f t="shared" si="4"/>
        <v>52800.19199999998</v>
      </c>
    </row>
    <row r="17" spans="1:15" s="402" customFormat="1" ht="18.75" customHeight="1">
      <c r="A17" s="521"/>
      <c r="B17" s="62" t="s">
        <v>13</v>
      </c>
      <c r="C17" s="52">
        <v>9971.373999999998</v>
      </c>
      <c r="D17" s="61">
        <v>1343.303999999998</v>
      </c>
      <c r="E17" s="480">
        <f t="shared" si="0"/>
        <v>11314.677999999996</v>
      </c>
      <c r="F17" s="52">
        <v>22063.293000000012</v>
      </c>
      <c r="G17" s="50">
        <v>13950.788999999999</v>
      </c>
      <c r="H17" s="57">
        <f t="shared" si="1"/>
        <v>36014.08200000001</v>
      </c>
      <c r="I17" s="59">
        <v>1667.6969999999997</v>
      </c>
      <c r="J17" s="58">
        <v>1985.0459999999998</v>
      </c>
      <c r="K17" s="57">
        <f t="shared" si="2"/>
        <v>3652.7429999999995</v>
      </c>
      <c r="L17" s="369">
        <f t="shared" si="3"/>
        <v>23730.990000000013</v>
      </c>
      <c r="M17" s="415">
        <f t="shared" si="3"/>
        <v>15935.835</v>
      </c>
      <c r="N17" s="429">
        <f t="shared" si="3"/>
        <v>39666.82500000001</v>
      </c>
      <c r="O17" s="55">
        <f t="shared" si="4"/>
        <v>50981.50300000001</v>
      </c>
    </row>
    <row r="18" spans="1:15" s="413" customFormat="1" ht="18.75" customHeight="1">
      <c r="A18" s="521"/>
      <c r="B18" s="62" t="s">
        <v>12</v>
      </c>
      <c r="C18" s="52">
        <v>9641.683999999994</v>
      </c>
      <c r="D18" s="61">
        <v>1206.2630000000001</v>
      </c>
      <c r="E18" s="480">
        <f t="shared" si="0"/>
        <v>10847.946999999995</v>
      </c>
      <c r="F18" s="52">
        <v>21903.647000000004</v>
      </c>
      <c r="G18" s="50">
        <v>15068.443000000003</v>
      </c>
      <c r="H18" s="57">
        <f t="shared" si="1"/>
        <v>36972.09000000001</v>
      </c>
      <c r="I18" s="59">
        <v>3649.382</v>
      </c>
      <c r="J18" s="58">
        <v>3141.3179999999993</v>
      </c>
      <c r="K18" s="57">
        <f t="shared" si="2"/>
        <v>6790.699999999999</v>
      </c>
      <c r="L18" s="369">
        <f t="shared" si="3"/>
        <v>25553.029000000006</v>
      </c>
      <c r="M18" s="415">
        <f t="shared" si="3"/>
        <v>18209.761000000002</v>
      </c>
      <c r="N18" s="429">
        <f t="shared" si="3"/>
        <v>43762.79000000001</v>
      </c>
      <c r="O18" s="55">
        <f t="shared" si="4"/>
        <v>54610.737</v>
      </c>
    </row>
    <row r="19" spans="1:15" ht="18.75" customHeight="1">
      <c r="A19" s="521"/>
      <c r="B19" s="62" t="s">
        <v>11</v>
      </c>
      <c r="C19" s="52">
        <v>10798.104999999996</v>
      </c>
      <c r="D19" s="61">
        <v>1398.145999999999</v>
      </c>
      <c r="E19" s="480">
        <f t="shared" si="0"/>
        <v>12196.250999999995</v>
      </c>
      <c r="F19" s="52">
        <v>21503.690999999988</v>
      </c>
      <c r="G19" s="50">
        <v>16217.218000000003</v>
      </c>
      <c r="H19" s="57">
        <f t="shared" si="1"/>
        <v>37720.90899999999</v>
      </c>
      <c r="I19" s="59">
        <v>4812.9890000000005</v>
      </c>
      <c r="J19" s="58">
        <v>2591.312</v>
      </c>
      <c r="K19" s="57">
        <f t="shared" si="2"/>
        <v>7404.301</v>
      </c>
      <c r="L19" s="369">
        <f t="shared" si="3"/>
        <v>26316.67999999999</v>
      </c>
      <c r="M19" s="415">
        <f t="shared" si="3"/>
        <v>18808.530000000002</v>
      </c>
      <c r="N19" s="429">
        <f t="shared" si="3"/>
        <v>45125.20999999999</v>
      </c>
      <c r="O19" s="55">
        <f t="shared" si="4"/>
        <v>57321.46099999999</v>
      </c>
    </row>
    <row r="20" spans="1:15" s="422" customFormat="1" ht="18.75" customHeight="1">
      <c r="A20" s="522"/>
      <c r="B20" s="62" t="s">
        <v>10</v>
      </c>
      <c r="C20" s="52">
        <v>10881.442999999996</v>
      </c>
      <c r="D20" s="61">
        <v>1539.6559999999995</v>
      </c>
      <c r="E20" s="480">
        <f t="shared" si="0"/>
        <v>12421.098999999995</v>
      </c>
      <c r="F20" s="52">
        <v>23228.91</v>
      </c>
      <c r="G20" s="50">
        <v>16263.604999999992</v>
      </c>
      <c r="H20" s="57">
        <f t="shared" si="1"/>
        <v>39492.51499999999</v>
      </c>
      <c r="I20" s="59">
        <v>3827.076</v>
      </c>
      <c r="J20" s="58">
        <v>3287.1330000000003</v>
      </c>
      <c r="K20" s="57">
        <f t="shared" si="2"/>
        <v>7114.209000000001</v>
      </c>
      <c r="L20" s="369">
        <f t="shared" si="3"/>
        <v>27055.986</v>
      </c>
      <c r="M20" s="415">
        <f t="shared" si="3"/>
        <v>19550.737999999994</v>
      </c>
      <c r="N20" s="429">
        <f t="shared" si="3"/>
        <v>46606.723999999995</v>
      </c>
      <c r="O20" s="55">
        <f t="shared" si="4"/>
        <v>59027.82299999999</v>
      </c>
    </row>
    <row r="21" spans="1:15" s="54" customFormat="1" ht="18.75" customHeight="1">
      <c r="A21" s="521"/>
      <c r="B21" s="62" t="s">
        <v>9</v>
      </c>
      <c r="C21" s="52">
        <v>11765.118999999993</v>
      </c>
      <c r="D21" s="61">
        <v>828.9399999999991</v>
      </c>
      <c r="E21" s="480">
        <f t="shared" si="0"/>
        <v>12594.058999999992</v>
      </c>
      <c r="F21" s="52">
        <v>21384.929999999997</v>
      </c>
      <c r="G21" s="50">
        <v>17472.437</v>
      </c>
      <c r="H21" s="57">
        <f t="shared" si="1"/>
        <v>38857.367</v>
      </c>
      <c r="I21" s="59">
        <v>3186.0379999999996</v>
      </c>
      <c r="J21" s="58">
        <v>1762.3460000000002</v>
      </c>
      <c r="K21" s="57">
        <f t="shared" si="2"/>
        <v>4948.384</v>
      </c>
      <c r="L21" s="369">
        <f t="shared" si="3"/>
        <v>24570.967999999997</v>
      </c>
      <c r="M21" s="415">
        <f t="shared" si="3"/>
        <v>19234.783000000003</v>
      </c>
      <c r="N21" s="429">
        <f t="shared" si="3"/>
        <v>43805.751</v>
      </c>
      <c r="O21" s="55">
        <f t="shared" si="4"/>
        <v>56399.80999999999</v>
      </c>
    </row>
    <row r="22" spans="1:15" ht="18.75" customHeight="1" thickBot="1">
      <c r="A22" s="523"/>
      <c r="B22" s="62" t="s">
        <v>8</v>
      </c>
      <c r="C22" s="52">
        <v>13383.345999999998</v>
      </c>
      <c r="D22" s="61">
        <v>1036.841999999999</v>
      </c>
      <c r="E22" s="480">
        <f t="shared" si="0"/>
        <v>14420.187999999996</v>
      </c>
      <c r="F22" s="52">
        <v>23630.953000000005</v>
      </c>
      <c r="G22" s="50">
        <v>19559.736000000004</v>
      </c>
      <c r="H22" s="57">
        <f t="shared" si="1"/>
        <v>43190.68900000001</v>
      </c>
      <c r="I22" s="59">
        <v>2184.1800000000003</v>
      </c>
      <c r="J22" s="58">
        <v>1650.5690000000004</v>
      </c>
      <c r="K22" s="57">
        <f t="shared" si="2"/>
        <v>3834.7490000000007</v>
      </c>
      <c r="L22" s="369">
        <f t="shared" si="3"/>
        <v>25815.133000000005</v>
      </c>
      <c r="M22" s="415">
        <f t="shared" si="3"/>
        <v>21210.305000000004</v>
      </c>
      <c r="N22" s="429">
        <f t="shared" si="3"/>
        <v>47025.43800000002</v>
      </c>
      <c r="O22" s="55">
        <f t="shared" si="4"/>
        <v>61445.62600000001</v>
      </c>
    </row>
    <row r="23" spans="1:15" ht="3.75" customHeight="1">
      <c r="A23" s="67"/>
      <c r="B23" s="66"/>
      <c r="C23" s="65"/>
      <c r="D23" s="64"/>
      <c r="E23" s="481">
        <f t="shared" si="0"/>
        <v>0</v>
      </c>
      <c r="F23" s="40"/>
      <c r="G23" s="39"/>
      <c r="H23" s="38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>
      <c r="A24" s="63">
        <v>2012</v>
      </c>
      <c r="B24" s="90" t="s">
        <v>7</v>
      </c>
      <c r="C24" s="52">
        <v>9210.109999999999</v>
      </c>
      <c r="D24" s="61">
        <v>1039.0659999999993</v>
      </c>
      <c r="E24" s="480">
        <f t="shared" si="0"/>
        <v>10249.175999999998</v>
      </c>
      <c r="F24" s="60">
        <v>25396.219</v>
      </c>
      <c r="G24" s="50">
        <v>14189.631999999996</v>
      </c>
      <c r="H24" s="57">
        <f aca="true" t="shared" si="5" ref="H24:H31">G24+F24</f>
        <v>39585.850999999995</v>
      </c>
      <c r="I24" s="59">
        <v>2258.958</v>
      </c>
      <c r="J24" s="58">
        <v>545.3380000000001</v>
      </c>
      <c r="K24" s="57">
        <f aca="true" t="shared" si="6" ref="K24:K29">J24+I24</f>
        <v>2804.2960000000003</v>
      </c>
      <c r="L24" s="369">
        <f t="shared" si="3"/>
        <v>27655.177</v>
      </c>
      <c r="M24" s="415">
        <f t="shared" si="3"/>
        <v>14734.969999999996</v>
      </c>
      <c r="N24" s="429">
        <f t="shared" si="3"/>
        <v>42390.147</v>
      </c>
      <c r="O24" s="55">
        <f t="shared" si="4"/>
        <v>52639.323</v>
      </c>
    </row>
    <row r="25" spans="1:15" ht="19.5" customHeight="1">
      <c r="A25" s="63"/>
      <c r="B25" s="90" t="s">
        <v>6</v>
      </c>
      <c r="C25" s="52">
        <v>9720.685</v>
      </c>
      <c r="D25" s="61">
        <v>1309.3049999999996</v>
      </c>
      <c r="E25" s="480">
        <f t="shared" si="0"/>
        <v>11029.99</v>
      </c>
      <c r="F25" s="60">
        <v>26289.17</v>
      </c>
      <c r="G25" s="50">
        <v>15899.264000000005</v>
      </c>
      <c r="H25" s="57">
        <f t="shared" si="5"/>
        <v>42188.434</v>
      </c>
      <c r="I25" s="59">
        <v>2191.698</v>
      </c>
      <c r="J25" s="58">
        <v>1736.9070000000002</v>
      </c>
      <c r="K25" s="57">
        <f t="shared" si="6"/>
        <v>3928.605</v>
      </c>
      <c r="L25" s="369">
        <f aca="true" t="shared" si="7" ref="L25:N26">I25+F25</f>
        <v>28480.868</v>
      </c>
      <c r="M25" s="415">
        <f t="shared" si="7"/>
        <v>17636.171000000006</v>
      </c>
      <c r="N25" s="429">
        <f t="shared" si="7"/>
        <v>46117.039000000004</v>
      </c>
      <c r="O25" s="55">
        <f aca="true" t="shared" si="8" ref="O25:O30">N25+E25</f>
        <v>57147.029</v>
      </c>
    </row>
    <row r="26" spans="1:15" ht="19.5" customHeight="1">
      <c r="A26" s="63"/>
      <c r="B26" s="90" t="s">
        <v>5</v>
      </c>
      <c r="C26" s="52">
        <v>11697.127000000002</v>
      </c>
      <c r="D26" s="61">
        <v>1510.873999999999</v>
      </c>
      <c r="E26" s="480">
        <f t="shared" si="0"/>
        <v>13208.001</v>
      </c>
      <c r="F26" s="60">
        <v>25006.329999999994</v>
      </c>
      <c r="G26" s="50">
        <v>18303.338000000003</v>
      </c>
      <c r="H26" s="57">
        <f t="shared" si="5"/>
        <v>43309.668</v>
      </c>
      <c r="I26" s="59">
        <v>2734.741</v>
      </c>
      <c r="J26" s="58">
        <v>1962.816</v>
      </c>
      <c r="K26" s="57">
        <f t="shared" si="6"/>
        <v>4697.557</v>
      </c>
      <c r="L26" s="369">
        <f t="shared" si="7"/>
        <v>27741.070999999996</v>
      </c>
      <c r="M26" s="415">
        <f t="shared" si="7"/>
        <v>20266.154000000002</v>
      </c>
      <c r="N26" s="429">
        <f t="shared" si="7"/>
        <v>48007.225</v>
      </c>
      <c r="O26" s="55">
        <f t="shared" si="8"/>
        <v>61215.225999999995</v>
      </c>
    </row>
    <row r="27" spans="1:15" ht="19.5" customHeight="1">
      <c r="A27" s="63"/>
      <c r="B27" s="90" t="s">
        <v>16</v>
      </c>
      <c r="C27" s="52">
        <v>9891.555999999997</v>
      </c>
      <c r="D27" s="61">
        <v>1125.8489999999988</v>
      </c>
      <c r="E27" s="480">
        <f aca="true" t="shared" si="9" ref="E27:E32">D27+C27</f>
        <v>11017.404999999995</v>
      </c>
      <c r="F27" s="60">
        <v>29797.279</v>
      </c>
      <c r="G27" s="50">
        <v>16720.779</v>
      </c>
      <c r="H27" s="57">
        <f t="shared" si="5"/>
        <v>46518.058</v>
      </c>
      <c r="I27" s="59">
        <v>2954.0289999999995</v>
      </c>
      <c r="J27" s="58">
        <v>1660.3850000000002</v>
      </c>
      <c r="K27" s="57">
        <f t="shared" si="6"/>
        <v>4614.414</v>
      </c>
      <c r="L27" s="369">
        <f aca="true" t="shared" si="10" ref="L27:N28">I27+F27</f>
        <v>32751.307999999997</v>
      </c>
      <c r="M27" s="415">
        <f t="shared" si="10"/>
        <v>18381.163999999997</v>
      </c>
      <c r="N27" s="429">
        <f t="shared" si="10"/>
        <v>51132.471999999994</v>
      </c>
      <c r="O27" s="55">
        <f t="shared" si="8"/>
        <v>62149.87699999999</v>
      </c>
    </row>
    <row r="28" spans="1:15" ht="19.5" customHeight="1">
      <c r="A28" s="63"/>
      <c r="B28" s="90" t="s">
        <v>15</v>
      </c>
      <c r="C28" s="52">
        <v>11143.578999999994</v>
      </c>
      <c r="D28" s="61">
        <v>1192.4209999999964</v>
      </c>
      <c r="E28" s="480">
        <f t="shared" si="9"/>
        <v>12335.99999999999</v>
      </c>
      <c r="F28" s="60">
        <v>30724.053999999986</v>
      </c>
      <c r="G28" s="50">
        <v>17723.575999999997</v>
      </c>
      <c r="H28" s="57">
        <f t="shared" si="5"/>
        <v>48447.62999999998</v>
      </c>
      <c r="I28" s="59">
        <v>2706.5860000000002</v>
      </c>
      <c r="J28" s="58">
        <v>1619.6519999999998</v>
      </c>
      <c r="K28" s="57">
        <f t="shared" si="6"/>
        <v>4326.238</v>
      </c>
      <c r="L28" s="369">
        <f t="shared" si="10"/>
        <v>33430.639999999985</v>
      </c>
      <c r="M28" s="415">
        <f t="shared" si="10"/>
        <v>19343.227999999996</v>
      </c>
      <c r="N28" s="429">
        <f t="shared" si="10"/>
        <v>52773.86799999998</v>
      </c>
      <c r="O28" s="55">
        <f t="shared" si="8"/>
        <v>65109.86799999997</v>
      </c>
    </row>
    <row r="29" spans="1:15" ht="19.5" customHeight="1">
      <c r="A29" s="63"/>
      <c r="B29" s="90" t="s">
        <v>14</v>
      </c>
      <c r="C29" s="52">
        <v>10325.54199999999</v>
      </c>
      <c r="D29" s="61">
        <v>1139.5539999999996</v>
      </c>
      <c r="E29" s="480">
        <f t="shared" si="9"/>
        <v>11465.09599999999</v>
      </c>
      <c r="F29" s="60">
        <v>23430.658</v>
      </c>
      <c r="G29" s="50">
        <v>16463.131</v>
      </c>
      <c r="H29" s="57">
        <f t="shared" si="5"/>
        <v>39893.789000000004</v>
      </c>
      <c r="I29" s="59">
        <v>2708.963</v>
      </c>
      <c r="J29" s="58">
        <v>2104.3119999999994</v>
      </c>
      <c r="K29" s="57">
        <f t="shared" si="6"/>
        <v>4813.275</v>
      </c>
      <c r="L29" s="369">
        <f aca="true" t="shared" si="11" ref="L29:N30">I29+F29</f>
        <v>26139.621</v>
      </c>
      <c r="M29" s="415">
        <f t="shared" si="11"/>
        <v>18567.443</v>
      </c>
      <c r="N29" s="429">
        <f t="shared" si="11"/>
        <v>44707.064000000006</v>
      </c>
      <c r="O29" s="55">
        <f t="shared" si="8"/>
        <v>56172.159999999996</v>
      </c>
    </row>
    <row r="30" spans="1:15" ht="19.5" customHeight="1">
      <c r="A30" s="63"/>
      <c r="B30" s="90" t="s">
        <v>13</v>
      </c>
      <c r="C30" s="52">
        <v>10297.995999999996</v>
      </c>
      <c r="D30" s="61">
        <v>1229.7600000000004</v>
      </c>
      <c r="E30" s="480">
        <f t="shared" si="9"/>
        <v>11527.755999999996</v>
      </c>
      <c r="F30" s="60">
        <v>21666.458</v>
      </c>
      <c r="G30" s="50">
        <v>14737.718999999992</v>
      </c>
      <c r="H30" s="57">
        <f t="shared" si="5"/>
        <v>36404.17699999999</v>
      </c>
      <c r="I30" s="59">
        <v>2660.7709999999997</v>
      </c>
      <c r="J30" s="58">
        <v>2416.1269999999995</v>
      </c>
      <c r="K30" s="57">
        <f>J30+I30</f>
        <v>5076.897999999999</v>
      </c>
      <c r="L30" s="369">
        <f t="shared" si="11"/>
        <v>24327.229</v>
      </c>
      <c r="M30" s="415">
        <f t="shared" si="11"/>
        <v>17153.84599999999</v>
      </c>
      <c r="N30" s="429">
        <f t="shared" si="11"/>
        <v>41481.07499999999</v>
      </c>
      <c r="O30" s="55">
        <f t="shared" si="8"/>
        <v>53008.830999999984</v>
      </c>
    </row>
    <row r="31" spans="1:15" ht="19.5" customHeight="1">
      <c r="A31" s="63"/>
      <c r="B31" s="90" t="s">
        <v>12</v>
      </c>
      <c r="C31" s="52">
        <v>9764.418000000003</v>
      </c>
      <c r="D31" s="61">
        <v>1549.9879999999991</v>
      </c>
      <c r="E31" s="480">
        <f t="shared" si="9"/>
        <v>11314.406000000003</v>
      </c>
      <c r="F31" s="60">
        <v>24852.113000000012</v>
      </c>
      <c r="G31" s="50">
        <v>16805.007</v>
      </c>
      <c r="H31" s="57">
        <f t="shared" si="5"/>
        <v>41657.12000000001</v>
      </c>
      <c r="I31" s="59">
        <v>2429.8960000000006</v>
      </c>
      <c r="J31" s="58">
        <v>2544.995</v>
      </c>
      <c r="K31" s="57">
        <f>J31+I31</f>
        <v>4974.8910000000005</v>
      </c>
      <c r="L31" s="369">
        <f aca="true" t="shared" si="12" ref="L31:N32">I31+F31</f>
        <v>27282.009000000013</v>
      </c>
      <c r="M31" s="415">
        <f t="shared" si="12"/>
        <v>19350.002</v>
      </c>
      <c r="N31" s="429">
        <f t="shared" si="12"/>
        <v>46632.01100000001</v>
      </c>
      <c r="O31" s="55">
        <f>N31+E31</f>
        <v>57946.417000000016</v>
      </c>
    </row>
    <row r="32" spans="1:15" ht="19.5" customHeight="1">
      <c r="A32" s="63"/>
      <c r="B32" s="90" t="s">
        <v>11</v>
      </c>
      <c r="C32" s="52">
        <v>9896.952999999996</v>
      </c>
      <c r="D32" s="61">
        <v>1184.679999999998</v>
      </c>
      <c r="E32" s="480">
        <f t="shared" si="9"/>
        <v>11081.632999999994</v>
      </c>
      <c r="F32" s="60">
        <v>24181.38299999999</v>
      </c>
      <c r="G32" s="50">
        <v>19117.014000000006</v>
      </c>
      <c r="H32" s="57">
        <f>G32+F32</f>
        <v>43298.397</v>
      </c>
      <c r="I32" s="59">
        <v>3007.2930000000006</v>
      </c>
      <c r="J32" s="58">
        <v>1811.1480000000001</v>
      </c>
      <c r="K32" s="57">
        <f>J32+I32</f>
        <v>4818.441000000001</v>
      </c>
      <c r="L32" s="369">
        <f t="shared" si="12"/>
        <v>27188.675999999992</v>
      </c>
      <c r="M32" s="415">
        <f t="shared" si="12"/>
        <v>20928.162000000008</v>
      </c>
      <c r="N32" s="429">
        <f t="shared" si="12"/>
        <v>48116.837999999996</v>
      </c>
      <c r="O32" s="55">
        <f>N32+E32</f>
        <v>59198.47099999999</v>
      </c>
    </row>
    <row r="33" spans="1:15" ht="19.5" customHeight="1" thickBot="1">
      <c r="A33" s="63"/>
      <c r="B33" s="90" t="s">
        <v>10</v>
      </c>
      <c r="C33" s="52">
        <v>11189.520999999992</v>
      </c>
      <c r="D33" s="61">
        <v>1354.8229999999976</v>
      </c>
      <c r="E33" s="480">
        <f>D33+C33</f>
        <v>12544.34399999999</v>
      </c>
      <c r="F33" s="60">
        <v>26151.77500000001</v>
      </c>
      <c r="G33" s="50">
        <v>17573.39499999999</v>
      </c>
      <c r="H33" s="57">
        <f>G33+F33</f>
        <v>43725.17</v>
      </c>
      <c r="I33" s="59">
        <v>2969.441000000001</v>
      </c>
      <c r="J33" s="58">
        <v>2118.2890000000007</v>
      </c>
      <c r="K33" s="57">
        <f>J33+I33</f>
        <v>5087.730000000001</v>
      </c>
      <c r="L33" s="369">
        <f>I33+F33</f>
        <v>29121.21600000001</v>
      </c>
      <c r="M33" s="415">
        <f>J33+G33</f>
        <v>19691.68399999999</v>
      </c>
      <c r="N33" s="429">
        <f>K33+H33</f>
        <v>48812.9</v>
      </c>
      <c r="O33" s="55">
        <f>N33+E33</f>
        <v>61357.24399999999</v>
      </c>
    </row>
    <row r="34" spans="1:15" ht="18" customHeight="1">
      <c r="A34" s="53" t="s">
        <v>4</v>
      </c>
      <c r="B34" s="41"/>
      <c r="C34" s="40"/>
      <c r="D34" s="39"/>
      <c r="E34" s="482"/>
      <c r="F34" s="40"/>
      <c r="G34" s="39"/>
      <c r="H34" s="38"/>
      <c r="I34" s="40"/>
      <c r="J34" s="39"/>
      <c r="K34" s="38"/>
      <c r="L34" s="89"/>
      <c r="M34" s="416"/>
      <c r="N34" s="430"/>
      <c r="O34" s="36"/>
    </row>
    <row r="35" spans="1:15" ht="18" customHeight="1">
      <c r="A35" s="35" t="s">
        <v>203</v>
      </c>
      <c r="B35" s="48"/>
      <c r="C35" s="52">
        <f>SUM(C11:C20)</f>
        <v>98959.96999999999</v>
      </c>
      <c r="D35" s="50">
        <f aca="true" t="shared" si="13" ref="D35:O35">SUM(D11:D20)</f>
        <v>11489.319999999992</v>
      </c>
      <c r="E35" s="483">
        <f t="shared" si="13"/>
        <v>110449.28999999998</v>
      </c>
      <c r="F35" s="52">
        <f t="shared" si="13"/>
        <v>238673.317</v>
      </c>
      <c r="G35" s="50">
        <f t="shared" si="13"/>
        <v>155849.497</v>
      </c>
      <c r="H35" s="51">
        <f t="shared" si="13"/>
        <v>394522.814</v>
      </c>
      <c r="I35" s="52">
        <f t="shared" si="13"/>
        <v>37145.674000000006</v>
      </c>
      <c r="J35" s="50">
        <f t="shared" si="13"/>
        <v>24269.568</v>
      </c>
      <c r="K35" s="51">
        <f t="shared" si="13"/>
        <v>61415.242</v>
      </c>
      <c r="L35" s="52">
        <f t="shared" si="13"/>
        <v>275818.99100000004</v>
      </c>
      <c r="M35" s="417">
        <f t="shared" si="13"/>
        <v>180119.065</v>
      </c>
      <c r="N35" s="431">
        <f t="shared" si="13"/>
        <v>455938.0559999999</v>
      </c>
      <c r="O35" s="49">
        <f t="shared" si="13"/>
        <v>566387.346</v>
      </c>
    </row>
    <row r="36" spans="1:15" ht="18" customHeight="1" thickBot="1">
      <c r="A36" s="35" t="s">
        <v>204</v>
      </c>
      <c r="B36" s="48"/>
      <c r="C36" s="47">
        <f>SUM(C24:C33)</f>
        <v>103137.48699999996</v>
      </c>
      <c r="D36" s="44">
        <f aca="true" t="shared" si="14" ref="D36:O36">SUM(D24:D33)</f>
        <v>12636.319999999989</v>
      </c>
      <c r="E36" s="484">
        <f t="shared" si="14"/>
        <v>115773.80699999994</v>
      </c>
      <c r="F36" s="46">
        <f t="shared" si="14"/>
        <v>257495.43899999995</v>
      </c>
      <c r="G36" s="44">
        <f t="shared" si="14"/>
        <v>167532.85499999998</v>
      </c>
      <c r="H36" s="45">
        <f t="shared" si="14"/>
        <v>425028.29399999994</v>
      </c>
      <c r="I36" s="46">
        <f t="shared" si="14"/>
        <v>26622.376000000004</v>
      </c>
      <c r="J36" s="44">
        <f t="shared" si="14"/>
        <v>18519.969</v>
      </c>
      <c r="K36" s="45">
        <f t="shared" si="14"/>
        <v>45142.34500000001</v>
      </c>
      <c r="L36" s="46">
        <f t="shared" si="14"/>
        <v>284117.815</v>
      </c>
      <c r="M36" s="418">
        <f t="shared" si="14"/>
        <v>186052.824</v>
      </c>
      <c r="N36" s="432">
        <f t="shared" si="14"/>
        <v>470170.63899999997</v>
      </c>
      <c r="O36" s="43">
        <f t="shared" si="14"/>
        <v>585944.4459999999</v>
      </c>
    </row>
    <row r="37" spans="1:15" ht="16.5" customHeight="1">
      <c r="A37" s="42" t="s">
        <v>3</v>
      </c>
      <c r="B37" s="41"/>
      <c r="C37" s="40"/>
      <c r="D37" s="39"/>
      <c r="E37" s="485"/>
      <c r="F37" s="40"/>
      <c r="G37" s="39"/>
      <c r="H37" s="38"/>
      <c r="I37" s="40"/>
      <c r="J37" s="39"/>
      <c r="K37" s="38"/>
      <c r="L37" s="89"/>
      <c r="M37" s="416"/>
      <c r="N37" s="433"/>
      <c r="O37" s="36"/>
    </row>
    <row r="38" spans="1:15" ht="16.5" customHeight="1">
      <c r="A38" s="35" t="s">
        <v>205</v>
      </c>
      <c r="B38" s="34"/>
      <c r="C38" s="456">
        <f>(C33/C20-1)*100</f>
        <v>2.8312237632453385</v>
      </c>
      <c r="D38" s="457">
        <f aca="true" t="shared" si="15" ref="D38:O38">(D33/D20-1)*100</f>
        <v>-12.004824454293816</v>
      </c>
      <c r="E38" s="486">
        <f t="shared" si="15"/>
        <v>0.9922229908963409</v>
      </c>
      <c r="F38" s="456">
        <f t="shared" si="15"/>
        <v>12.582876252049747</v>
      </c>
      <c r="G38" s="459">
        <f t="shared" si="15"/>
        <v>8.053503512905035</v>
      </c>
      <c r="H38" s="462">
        <f t="shared" si="15"/>
        <v>10.717613198349119</v>
      </c>
      <c r="I38" s="461">
        <f t="shared" si="15"/>
        <v>-22.409667328268334</v>
      </c>
      <c r="J38" s="457">
        <f t="shared" si="15"/>
        <v>-35.55815964854479</v>
      </c>
      <c r="K38" s="462">
        <f t="shared" si="15"/>
        <v>-28.484951735322916</v>
      </c>
      <c r="L38" s="461">
        <f t="shared" si="15"/>
        <v>7.633172193391924</v>
      </c>
      <c r="M38" s="463">
        <f t="shared" si="15"/>
        <v>0.7209241922222942</v>
      </c>
      <c r="N38" s="464">
        <f t="shared" si="15"/>
        <v>4.73360024188787</v>
      </c>
      <c r="O38" s="465">
        <f t="shared" si="15"/>
        <v>3.9463102001915384</v>
      </c>
    </row>
    <row r="39" spans="1:15" ht="7.5" customHeight="1" thickBot="1">
      <c r="A39" s="33"/>
      <c r="B39" s="32"/>
      <c r="C39" s="31"/>
      <c r="D39" s="30"/>
      <c r="E39" s="487"/>
      <c r="F39" s="29"/>
      <c r="G39" s="27"/>
      <c r="H39" s="28"/>
      <c r="I39" s="29"/>
      <c r="J39" s="27"/>
      <c r="K39" s="28"/>
      <c r="L39" s="29"/>
      <c r="M39" s="419"/>
      <c r="N39" s="434"/>
      <c r="O39" s="25"/>
    </row>
    <row r="40" spans="1:15" ht="16.5" customHeight="1">
      <c r="A40" s="24" t="s">
        <v>2</v>
      </c>
      <c r="B40" s="23"/>
      <c r="C40" s="22"/>
      <c r="D40" s="21"/>
      <c r="E40" s="488"/>
      <c r="F40" s="20"/>
      <c r="G40" s="18"/>
      <c r="H40" s="19"/>
      <c r="I40" s="20"/>
      <c r="J40" s="18"/>
      <c r="K40" s="19"/>
      <c r="L40" s="20"/>
      <c r="M40" s="420"/>
      <c r="N40" s="435"/>
      <c r="O40" s="16"/>
    </row>
    <row r="41" spans="1:15" ht="16.5" customHeight="1" thickBot="1">
      <c r="A41" s="444" t="s">
        <v>206</v>
      </c>
      <c r="B41" s="15"/>
      <c r="C41" s="14">
        <f aca="true" t="shared" si="16" ref="C41:O41">(C36/C35-1)*100</f>
        <v>4.221421045297391</v>
      </c>
      <c r="D41" s="10">
        <f t="shared" si="16"/>
        <v>9.983184383409949</v>
      </c>
      <c r="E41" s="489">
        <f t="shared" si="16"/>
        <v>4.820779744260895</v>
      </c>
      <c r="F41" s="14">
        <f t="shared" si="16"/>
        <v>7.886144222816482</v>
      </c>
      <c r="G41" s="13">
        <f t="shared" si="16"/>
        <v>7.496564457952637</v>
      </c>
      <c r="H41" s="11">
        <f t="shared" si="16"/>
        <v>7.73224739292262</v>
      </c>
      <c r="I41" s="12">
        <f t="shared" si="16"/>
        <v>-28.329807664817174</v>
      </c>
      <c r="J41" s="10">
        <f t="shared" si="16"/>
        <v>-23.690570017562727</v>
      </c>
      <c r="K41" s="11">
        <f t="shared" si="16"/>
        <v>-26.496512054776222</v>
      </c>
      <c r="L41" s="12">
        <f t="shared" si="16"/>
        <v>3.008793546054256</v>
      </c>
      <c r="M41" s="421">
        <f t="shared" si="16"/>
        <v>3.29435365434525</v>
      </c>
      <c r="N41" s="436">
        <f t="shared" si="16"/>
        <v>3.121604527787003</v>
      </c>
      <c r="O41" s="8">
        <f t="shared" si="16"/>
        <v>3.4529549676768134</v>
      </c>
    </row>
    <row r="42" spans="1:14" s="5" customFormat="1" ht="17.25" customHeight="1" thickTop="1">
      <c r="A42" s="88" t="s">
        <v>1</v>
      </c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5" customFormat="1" ht="13.5" customHeight="1">
      <c r="A43" s="88" t="s">
        <v>0</v>
      </c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65524" ht="14.25">
      <c r="C65524" s="2" t="e">
        <f>((C65520/C65507)-1)*100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A38:B38 P38:IV38 A41:B41 P41:IV41">
    <cfRule type="cellIs" priority="1" dxfId="93" operator="lessThan" stopIfTrue="1">
      <formula>0</formula>
    </cfRule>
  </conditionalFormatting>
  <conditionalFormatting sqref="C37:O41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selection activeCell="E11" sqref="E11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61" t="s">
        <v>28</v>
      </c>
      <c r="O1" s="562"/>
      <c r="P1" s="562"/>
      <c r="Q1" s="563"/>
    </row>
    <row r="2" ht="7.5" customHeight="1" thickBot="1"/>
    <row r="3" spans="1:17" ht="24" customHeight="1">
      <c r="A3" s="569" t="s">
        <v>39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1"/>
    </row>
    <row r="4" spans="1:17" ht="18" customHeight="1" thickBot="1">
      <c r="A4" s="572" t="s">
        <v>38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4"/>
    </row>
    <row r="5" spans="1:17" ht="15" thickBot="1">
      <c r="A5" s="554" t="s">
        <v>37</v>
      </c>
      <c r="B5" s="564" t="s">
        <v>36</v>
      </c>
      <c r="C5" s="565"/>
      <c r="D5" s="565"/>
      <c r="E5" s="565"/>
      <c r="F5" s="566"/>
      <c r="G5" s="566"/>
      <c r="H5" s="566"/>
      <c r="I5" s="567"/>
      <c r="J5" s="565" t="s">
        <v>35</v>
      </c>
      <c r="K5" s="565"/>
      <c r="L5" s="565"/>
      <c r="M5" s="565"/>
      <c r="N5" s="565"/>
      <c r="O5" s="565"/>
      <c r="P5" s="565"/>
      <c r="Q5" s="568"/>
    </row>
    <row r="6" spans="1:17" s="120" customFormat="1" ht="25.5" customHeight="1" thickBot="1">
      <c r="A6" s="555"/>
      <c r="B6" s="551" t="s">
        <v>207</v>
      </c>
      <c r="C6" s="552"/>
      <c r="D6" s="553"/>
      <c r="E6" s="557" t="s">
        <v>34</v>
      </c>
      <c r="F6" s="551" t="s">
        <v>208</v>
      </c>
      <c r="G6" s="552"/>
      <c r="H6" s="553"/>
      <c r="I6" s="559" t="s">
        <v>33</v>
      </c>
      <c r="J6" s="551" t="s">
        <v>209</v>
      </c>
      <c r="K6" s="552"/>
      <c r="L6" s="553"/>
      <c r="M6" s="557" t="s">
        <v>34</v>
      </c>
      <c r="N6" s="551" t="s">
        <v>210</v>
      </c>
      <c r="O6" s="552"/>
      <c r="P6" s="553"/>
      <c r="Q6" s="557" t="s">
        <v>33</v>
      </c>
    </row>
    <row r="7" spans="1:17" s="115" customFormat="1" ht="15" thickBot="1">
      <c r="A7" s="556"/>
      <c r="B7" s="119" t="s">
        <v>22</v>
      </c>
      <c r="C7" s="116" t="s">
        <v>21</v>
      </c>
      <c r="D7" s="116" t="s">
        <v>17</v>
      </c>
      <c r="E7" s="558"/>
      <c r="F7" s="119" t="s">
        <v>22</v>
      </c>
      <c r="G7" s="117" t="s">
        <v>21</v>
      </c>
      <c r="H7" s="116" t="s">
        <v>17</v>
      </c>
      <c r="I7" s="560"/>
      <c r="J7" s="119" t="s">
        <v>22</v>
      </c>
      <c r="K7" s="116" t="s">
        <v>21</v>
      </c>
      <c r="L7" s="117" t="s">
        <v>17</v>
      </c>
      <c r="M7" s="558"/>
      <c r="N7" s="118" t="s">
        <v>22</v>
      </c>
      <c r="O7" s="117" t="s">
        <v>21</v>
      </c>
      <c r="P7" s="116" t="s">
        <v>17</v>
      </c>
      <c r="Q7" s="558"/>
    </row>
    <row r="8" spans="1:17" s="96" customFormat="1" ht="16.5" customHeight="1" thickBot="1">
      <c r="A8" s="114" t="s">
        <v>24</v>
      </c>
      <c r="B8" s="110">
        <f>SUM(B9:B23)</f>
        <v>1482429</v>
      </c>
      <c r="C8" s="109">
        <f>SUM(C9:C23)</f>
        <v>70634</v>
      </c>
      <c r="D8" s="109">
        <f aca="true" t="shared" si="0" ref="D8:D16">C8+B8</f>
        <v>1553063</v>
      </c>
      <c r="E8" s="111">
        <f aca="true" t="shared" si="1" ref="E8:E16">(D8/$D$8)</f>
        <v>1</v>
      </c>
      <c r="F8" s="110">
        <f>SUM(F9:F23)</f>
        <v>1186817</v>
      </c>
      <c r="G8" s="109">
        <f>SUM(G9:G23)</f>
        <v>66005</v>
      </c>
      <c r="H8" s="109">
        <f aca="true" t="shared" si="2" ref="H8:H16">G8+F8</f>
        <v>1252822</v>
      </c>
      <c r="I8" s="108">
        <f aca="true" t="shared" si="3" ref="I8:I16">(D8/H8-1)*100</f>
        <v>23.96517621816987</v>
      </c>
      <c r="J8" s="113">
        <f>SUM(J9:J23)</f>
        <v>13053493</v>
      </c>
      <c r="K8" s="112">
        <f>SUM(K9:K23)</f>
        <v>690400</v>
      </c>
      <c r="L8" s="109">
        <f aca="true" t="shared" si="4" ref="L8:L16">K8+J8</f>
        <v>13743893</v>
      </c>
      <c r="M8" s="111">
        <f aca="true" t="shared" si="5" ref="M8:M16">(L8/$L$8)</f>
        <v>1</v>
      </c>
      <c r="N8" s="110">
        <f>SUM(N9:N23)</f>
        <v>11232667</v>
      </c>
      <c r="O8" s="109">
        <f>SUM(O9:O23)</f>
        <v>675338</v>
      </c>
      <c r="P8" s="109">
        <f aca="true" t="shared" si="6" ref="P8:P16">O8+N8</f>
        <v>11908005</v>
      </c>
      <c r="Q8" s="108">
        <f aca="true" t="shared" si="7" ref="Q8:Q16">(L8/P8-1)*100</f>
        <v>15.417259230240488</v>
      </c>
    </row>
    <row r="9" spans="1:17" s="96" customFormat="1" ht="18" customHeight="1" thickTop="1">
      <c r="A9" s="107" t="s">
        <v>211</v>
      </c>
      <c r="B9" s="104">
        <v>853962</v>
      </c>
      <c r="C9" s="103">
        <v>26261</v>
      </c>
      <c r="D9" s="103">
        <f t="shared" si="0"/>
        <v>880223</v>
      </c>
      <c r="E9" s="105">
        <f t="shared" si="1"/>
        <v>0.5667658040916563</v>
      </c>
      <c r="F9" s="104">
        <v>693557</v>
      </c>
      <c r="G9" s="103">
        <v>23867</v>
      </c>
      <c r="H9" s="103">
        <f t="shared" si="2"/>
        <v>717424</v>
      </c>
      <c r="I9" s="106">
        <f t="shared" si="3"/>
        <v>22.69215972702334</v>
      </c>
      <c r="J9" s="104">
        <v>7727953</v>
      </c>
      <c r="K9" s="103">
        <v>281346</v>
      </c>
      <c r="L9" s="103">
        <f t="shared" si="4"/>
        <v>8009299</v>
      </c>
      <c r="M9" s="105">
        <f t="shared" si="5"/>
        <v>0.5827532999565698</v>
      </c>
      <c r="N9" s="104">
        <v>6335142</v>
      </c>
      <c r="O9" s="103">
        <v>253585</v>
      </c>
      <c r="P9" s="103">
        <f t="shared" si="6"/>
        <v>6588727</v>
      </c>
      <c r="Q9" s="102">
        <f t="shared" si="7"/>
        <v>21.560644415833295</v>
      </c>
    </row>
    <row r="10" spans="1:17" s="96" customFormat="1" ht="18" customHeight="1">
      <c r="A10" s="107" t="s">
        <v>212</v>
      </c>
      <c r="B10" s="104">
        <v>285738</v>
      </c>
      <c r="C10" s="103">
        <v>0</v>
      </c>
      <c r="D10" s="103">
        <f t="shared" si="0"/>
        <v>285738</v>
      </c>
      <c r="E10" s="105">
        <f t="shared" si="1"/>
        <v>0.18398352159571119</v>
      </c>
      <c r="F10" s="104">
        <v>244066</v>
      </c>
      <c r="G10" s="103">
        <v>754</v>
      </c>
      <c r="H10" s="103">
        <f t="shared" si="2"/>
        <v>244820</v>
      </c>
      <c r="I10" s="106">
        <f t="shared" si="3"/>
        <v>16.71350379870926</v>
      </c>
      <c r="J10" s="104">
        <v>2577179</v>
      </c>
      <c r="K10" s="103">
        <v>5737</v>
      </c>
      <c r="L10" s="103">
        <f t="shared" si="4"/>
        <v>2582916</v>
      </c>
      <c r="M10" s="105">
        <f t="shared" si="5"/>
        <v>0.1879319054652128</v>
      </c>
      <c r="N10" s="104">
        <v>2258426</v>
      </c>
      <c r="O10" s="103">
        <v>4111</v>
      </c>
      <c r="P10" s="103">
        <f t="shared" si="6"/>
        <v>2262537</v>
      </c>
      <c r="Q10" s="102">
        <f t="shared" si="7"/>
        <v>14.160166220486126</v>
      </c>
    </row>
    <row r="11" spans="1:17" s="96" customFormat="1" ht="18" customHeight="1">
      <c r="A11" s="107" t="s">
        <v>213</v>
      </c>
      <c r="B11" s="104">
        <v>122100</v>
      </c>
      <c r="C11" s="103">
        <v>310</v>
      </c>
      <c r="D11" s="103">
        <f t="shared" si="0"/>
        <v>122410</v>
      </c>
      <c r="E11" s="105">
        <f t="shared" si="1"/>
        <v>0.07881843814449253</v>
      </c>
      <c r="F11" s="104">
        <v>111849</v>
      </c>
      <c r="G11" s="103">
        <v>420</v>
      </c>
      <c r="H11" s="103">
        <f t="shared" si="2"/>
        <v>112269</v>
      </c>
      <c r="I11" s="106">
        <f t="shared" si="3"/>
        <v>9.032769508947268</v>
      </c>
      <c r="J11" s="104">
        <v>1106612</v>
      </c>
      <c r="K11" s="103">
        <v>310</v>
      </c>
      <c r="L11" s="103">
        <f t="shared" si="4"/>
        <v>1106922</v>
      </c>
      <c r="M11" s="105">
        <f t="shared" si="5"/>
        <v>0.08053918929665707</v>
      </c>
      <c r="N11" s="104">
        <v>1385928</v>
      </c>
      <c r="O11" s="103">
        <v>1160</v>
      </c>
      <c r="P11" s="103">
        <f t="shared" si="6"/>
        <v>1387088</v>
      </c>
      <c r="Q11" s="102">
        <f t="shared" si="7"/>
        <v>-20.198141718477846</v>
      </c>
    </row>
    <row r="12" spans="1:17" s="96" customFormat="1" ht="18" customHeight="1">
      <c r="A12" s="107" t="s">
        <v>214</v>
      </c>
      <c r="B12" s="104">
        <v>85396</v>
      </c>
      <c r="C12" s="103">
        <v>0</v>
      </c>
      <c r="D12" s="103">
        <f t="shared" si="0"/>
        <v>85396</v>
      </c>
      <c r="E12" s="105">
        <f t="shared" si="1"/>
        <v>0.05498553503624772</v>
      </c>
      <c r="F12" s="104"/>
      <c r="G12" s="103"/>
      <c r="H12" s="103">
        <f t="shared" si="2"/>
        <v>0</v>
      </c>
      <c r="I12" s="106"/>
      <c r="J12" s="104">
        <v>298061</v>
      </c>
      <c r="K12" s="103"/>
      <c r="L12" s="103">
        <f t="shared" si="4"/>
        <v>298061</v>
      </c>
      <c r="M12" s="105">
        <f t="shared" si="5"/>
        <v>0.021686795728109932</v>
      </c>
      <c r="N12" s="104"/>
      <c r="O12" s="103"/>
      <c r="P12" s="103">
        <f t="shared" si="6"/>
        <v>0</v>
      </c>
      <c r="Q12" s="102"/>
    </row>
    <row r="13" spans="1:17" s="96" customFormat="1" ht="18" customHeight="1">
      <c r="A13" s="107" t="s">
        <v>215</v>
      </c>
      <c r="B13" s="104">
        <v>56385</v>
      </c>
      <c r="C13" s="103">
        <v>495</v>
      </c>
      <c r="D13" s="103">
        <f>C13+B13</f>
        <v>56880</v>
      </c>
      <c r="E13" s="105">
        <f>(D13/$D$8)</f>
        <v>0.03662439965410289</v>
      </c>
      <c r="F13" s="104">
        <v>67566</v>
      </c>
      <c r="G13" s="103">
        <v>892</v>
      </c>
      <c r="H13" s="103">
        <f>G13+F13</f>
        <v>68458</v>
      </c>
      <c r="I13" s="106">
        <f>(D13/H13-1)*100</f>
        <v>-16.91255952554851</v>
      </c>
      <c r="J13" s="104">
        <v>609484</v>
      </c>
      <c r="K13" s="103">
        <v>1936</v>
      </c>
      <c r="L13" s="103">
        <f>K13+J13</f>
        <v>611420</v>
      </c>
      <c r="M13" s="105">
        <f>(L13/$L$8)</f>
        <v>0.04448666764213022</v>
      </c>
      <c r="N13" s="104">
        <v>640806</v>
      </c>
      <c r="O13" s="103">
        <v>41366</v>
      </c>
      <c r="P13" s="103">
        <f>O13+N13</f>
        <v>682172</v>
      </c>
      <c r="Q13" s="102">
        <f>(L13/P13-1)*100</f>
        <v>-10.37157784253825</v>
      </c>
    </row>
    <row r="14" spans="1:17" s="96" customFormat="1" ht="18" customHeight="1">
      <c r="A14" s="107" t="s">
        <v>216</v>
      </c>
      <c r="B14" s="104">
        <v>55076</v>
      </c>
      <c r="C14" s="103">
        <v>0</v>
      </c>
      <c r="D14" s="103">
        <f>C14+B14</f>
        <v>55076</v>
      </c>
      <c r="E14" s="105">
        <f>(D14/$D$8)</f>
        <v>0.035462824109517774</v>
      </c>
      <c r="F14" s="104">
        <v>48370</v>
      </c>
      <c r="G14" s="103"/>
      <c r="H14" s="103">
        <f>G14+F14</f>
        <v>48370</v>
      </c>
      <c r="I14" s="106">
        <f>(D14/H14-1)*100</f>
        <v>13.863965267727929</v>
      </c>
      <c r="J14" s="104">
        <v>519232</v>
      </c>
      <c r="K14" s="103"/>
      <c r="L14" s="103">
        <f>K14+J14</f>
        <v>519232</v>
      </c>
      <c r="M14" s="105">
        <f>(L14/$L$8)</f>
        <v>0.037779106691240974</v>
      </c>
      <c r="N14" s="104">
        <v>419728</v>
      </c>
      <c r="O14" s="103">
        <v>1422</v>
      </c>
      <c r="P14" s="103">
        <f>O14+N14</f>
        <v>421150</v>
      </c>
      <c r="Q14" s="102">
        <f>(L14/P14-1)*100</f>
        <v>23.2890893980767</v>
      </c>
    </row>
    <row r="15" spans="1:17" s="96" customFormat="1" ht="18" customHeight="1">
      <c r="A15" s="107" t="s">
        <v>217</v>
      </c>
      <c r="B15" s="104">
        <v>23772</v>
      </c>
      <c r="C15" s="103">
        <v>0</v>
      </c>
      <c r="D15" s="103">
        <f>C15+B15</f>
        <v>23772</v>
      </c>
      <c r="E15" s="105">
        <f>(D15/$D$8)</f>
        <v>0.015306526522105027</v>
      </c>
      <c r="F15" s="104">
        <v>21409</v>
      </c>
      <c r="G15" s="103">
        <v>455</v>
      </c>
      <c r="H15" s="103">
        <f>G15+F15</f>
        <v>21864</v>
      </c>
      <c r="I15" s="106">
        <f>(D15/H15-1)*100</f>
        <v>8.72667398463227</v>
      </c>
      <c r="J15" s="104">
        <v>214972</v>
      </c>
      <c r="K15" s="103"/>
      <c r="L15" s="103">
        <f>K15+J15</f>
        <v>214972</v>
      </c>
      <c r="M15" s="105">
        <f>(L15/$L$8)</f>
        <v>0.015641274273599192</v>
      </c>
      <c r="N15" s="104">
        <v>192637</v>
      </c>
      <c r="O15" s="103">
        <v>3397</v>
      </c>
      <c r="P15" s="103">
        <f>O15+N15</f>
        <v>196034</v>
      </c>
      <c r="Q15" s="102">
        <f>(L15/P15-1)*100</f>
        <v>9.660569084954652</v>
      </c>
    </row>
    <row r="16" spans="1:17" s="96" customFormat="1" ht="18" customHeight="1">
      <c r="A16" s="107" t="s">
        <v>218</v>
      </c>
      <c r="B16" s="104">
        <v>0</v>
      </c>
      <c r="C16" s="103">
        <v>18688</v>
      </c>
      <c r="D16" s="103">
        <f>C16+B16</f>
        <v>18688</v>
      </c>
      <c r="E16" s="105">
        <f>(D16/$D$8)</f>
        <v>0.012032995441910598</v>
      </c>
      <c r="F16" s="104"/>
      <c r="G16" s="103">
        <v>16966</v>
      </c>
      <c r="H16" s="103">
        <f>G16+F16</f>
        <v>16966</v>
      </c>
      <c r="I16" s="106">
        <f>(D16/H16-1)*100</f>
        <v>10.149711187080035</v>
      </c>
      <c r="J16" s="104"/>
      <c r="K16" s="103">
        <v>179713</v>
      </c>
      <c r="L16" s="103">
        <f>K16+J16</f>
        <v>179713</v>
      </c>
      <c r="M16" s="105">
        <f>(L16/$L$8)</f>
        <v>0.013075843940286788</v>
      </c>
      <c r="N16" s="104"/>
      <c r="O16" s="103">
        <v>170625</v>
      </c>
      <c r="P16" s="103">
        <f>O16+N16</f>
        <v>170625</v>
      </c>
      <c r="Q16" s="102">
        <f>(L16/P16-1)*100</f>
        <v>5.326300366300374</v>
      </c>
    </row>
    <row r="17" spans="1:17" s="96" customFormat="1" ht="18" customHeight="1">
      <c r="A17" s="107" t="s">
        <v>219</v>
      </c>
      <c r="B17" s="104">
        <v>0</v>
      </c>
      <c r="C17" s="103">
        <v>5145</v>
      </c>
      <c r="D17" s="103">
        <f aca="true" t="shared" si="8" ref="D17:D23">C17+B17</f>
        <v>5145</v>
      </c>
      <c r="E17" s="105">
        <f aca="true" t="shared" si="9" ref="E17:E23">(D17/$D$8)</f>
        <v>0.003312808302045699</v>
      </c>
      <c r="F17" s="104"/>
      <c r="G17" s="103">
        <v>3860</v>
      </c>
      <c r="H17" s="103">
        <f aca="true" t="shared" si="10" ref="H17:H23">G17+F17</f>
        <v>3860</v>
      </c>
      <c r="I17" s="106">
        <f>(D17/H17-1)*100</f>
        <v>33.290155440414516</v>
      </c>
      <c r="J17" s="104"/>
      <c r="K17" s="103">
        <v>41070</v>
      </c>
      <c r="L17" s="103">
        <f aca="true" t="shared" si="11" ref="L17:L23">K17+J17</f>
        <v>41070</v>
      </c>
      <c r="M17" s="105">
        <f aca="true" t="shared" si="12" ref="M17:M23">(L17/$L$8)</f>
        <v>0.002988236302479945</v>
      </c>
      <c r="N17" s="104"/>
      <c r="O17" s="103">
        <v>29380</v>
      </c>
      <c r="P17" s="103">
        <f aca="true" t="shared" si="13" ref="P17:P23">O17+N17</f>
        <v>29380</v>
      </c>
      <c r="Q17" s="102">
        <f>(L17/P17-1)*100</f>
        <v>39.788972089857054</v>
      </c>
    </row>
    <row r="18" spans="1:17" s="96" customFormat="1" ht="18" customHeight="1">
      <c r="A18" s="107" t="s">
        <v>220</v>
      </c>
      <c r="B18" s="104">
        <v>0</v>
      </c>
      <c r="C18" s="103">
        <v>3102</v>
      </c>
      <c r="D18" s="103">
        <f t="shared" si="8"/>
        <v>3102</v>
      </c>
      <c r="E18" s="105">
        <f t="shared" si="9"/>
        <v>0.0019973433144695354</v>
      </c>
      <c r="F18" s="104"/>
      <c r="G18" s="103">
        <v>1826</v>
      </c>
      <c r="H18" s="103">
        <f t="shared" si="10"/>
        <v>1826</v>
      </c>
      <c r="I18" s="106">
        <f>(D18/H18-1)*100</f>
        <v>69.87951807228916</v>
      </c>
      <c r="J18" s="104"/>
      <c r="K18" s="103">
        <v>30111</v>
      </c>
      <c r="L18" s="103">
        <f t="shared" si="11"/>
        <v>30111</v>
      </c>
      <c r="M18" s="105">
        <f t="shared" si="12"/>
        <v>0.0021908639713653184</v>
      </c>
      <c r="N18" s="104"/>
      <c r="O18" s="103">
        <v>21612</v>
      </c>
      <c r="P18" s="103">
        <f t="shared" si="13"/>
        <v>21612</v>
      </c>
      <c r="Q18" s="102">
        <f>(L18/P18-1)*100</f>
        <v>39.32537479178235</v>
      </c>
    </row>
    <row r="19" spans="1:17" s="96" customFormat="1" ht="18" customHeight="1">
      <c r="A19" s="107" t="s">
        <v>221</v>
      </c>
      <c r="B19" s="104">
        <v>0</v>
      </c>
      <c r="C19" s="103">
        <v>2839</v>
      </c>
      <c r="D19" s="103">
        <f t="shared" si="8"/>
        <v>2839</v>
      </c>
      <c r="E19" s="105">
        <f t="shared" si="9"/>
        <v>0.0018280005382911061</v>
      </c>
      <c r="F19" s="104"/>
      <c r="G19" s="103">
        <v>1946</v>
      </c>
      <c r="H19" s="103">
        <f t="shared" si="10"/>
        <v>1946</v>
      </c>
      <c r="I19" s="106">
        <f>(D19/H19-1)*100</f>
        <v>45.88900308324768</v>
      </c>
      <c r="J19" s="104"/>
      <c r="K19" s="103">
        <v>21766</v>
      </c>
      <c r="L19" s="103">
        <f t="shared" si="11"/>
        <v>21766</v>
      </c>
      <c r="M19" s="105">
        <f t="shared" si="12"/>
        <v>0.0015836852047669463</v>
      </c>
      <c r="N19" s="104"/>
      <c r="O19" s="103">
        <v>18719</v>
      </c>
      <c r="P19" s="103">
        <f t="shared" si="13"/>
        <v>18719</v>
      </c>
      <c r="Q19" s="102">
        <f>(L19/P19-1)*100</f>
        <v>16.277578930498414</v>
      </c>
    </row>
    <row r="20" spans="1:17" s="96" customFormat="1" ht="18" customHeight="1">
      <c r="A20" s="107" t="s">
        <v>222</v>
      </c>
      <c r="B20" s="104">
        <v>0</v>
      </c>
      <c r="C20" s="103">
        <v>1440</v>
      </c>
      <c r="D20" s="103">
        <f t="shared" si="8"/>
        <v>1440</v>
      </c>
      <c r="E20" s="105">
        <f t="shared" si="9"/>
        <v>0.0009271999912431112</v>
      </c>
      <c r="F20" s="104"/>
      <c r="G20" s="103">
        <v>935</v>
      </c>
      <c r="H20" s="103">
        <f t="shared" si="10"/>
        <v>935</v>
      </c>
      <c r="I20" s="106">
        <f>(D20/H20-1)*100</f>
        <v>54.010695187165766</v>
      </c>
      <c r="J20" s="104"/>
      <c r="K20" s="103">
        <v>13095</v>
      </c>
      <c r="L20" s="103">
        <f t="shared" si="11"/>
        <v>13095</v>
      </c>
      <c r="M20" s="105">
        <f t="shared" si="12"/>
        <v>0.0009527868122954683</v>
      </c>
      <c r="N20" s="104"/>
      <c r="O20" s="103">
        <v>11690</v>
      </c>
      <c r="P20" s="103">
        <f t="shared" si="13"/>
        <v>11690</v>
      </c>
      <c r="Q20" s="102">
        <f>(L20/P20-1)*100</f>
        <v>12.018819503849443</v>
      </c>
    </row>
    <row r="21" spans="1:17" s="96" customFormat="1" ht="18" customHeight="1">
      <c r="A21" s="107" t="s">
        <v>223</v>
      </c>
      <c r="B21" s="104">
        <v>0</v>
      </c>
      <c r="C21" s="103">
        <v>1047</v>
      </c>
      <c r="D21" s="103">
        <f t="shared" si="8"/>
        <v>1047</v>
      </c>
      <c r="E21" s="105">
        <f t="shared" si="9"/>
        <v>0.0006741516602996788</v>
      </c>
      <c r="F21" s="104"/>
      <c r="G21" s="103">
        <v>731</v>
      </c>
      <c r="H21" s="103">
        <f t="shared" si="10"/>
        <v>731</v>
      </c>
      <c r="I21" s="106">
        <f>(D21/H21-1)*100</f>
        <v>43.228454172366625</v>
      </c>
      <c r="J21" s="104"/>
      <c r="K21" s="103">
        <v>7871</v>
      </c>
      <c r="L21" s="103">
        <f t="shared" si="11"/>
        <v>7871</v>
      </c>
      <c r="M21" s="105">
        <f t="shared" si="12"/>
        <v>0.0005726907216172303</v>
      </c>
      <c r="N21" s="104"/>
      <c r="O21" s="103">
        <v>5552</v>
      </c>
      <c r="P21" s="103">
        <f t="shared" si="13"/>
        <v>5552</v>
      </c>
      <c r="Q21" s="102">
        <f>(L21/P21-1)*100</f>
        <v>41.76873198847262</v>
      </c>
    </row>
    <row r="22" spans="1:17" s="96" customFormat="1" ht="18" customHeight="1">
      <c r="A22" s="107" t="s">
        <v>224</v>
      </c>
      <c r="B22" s="104">
        <v>0</v>
      </c>
      <c r="C22" s="103">
        <v>920</v>
      </c>
      <c r="D22" s="103">
        <f t="shared" si="8"/>
        <v>920</v>
      </c>
      <c r="E22" s="105">
        <f t="shared" si="9"/>
        <v>0.0005923777721830989</v>
      </c>
      <c r="F22" s="104"/>
      <c r="G22" s="103">
        <v>946</v>
      </c>
      <c r="H22" s="103">
        <f t="shared" si="10"/>
        <v>946</v>
      </c>
      <c r="I22" s="106">
        <f>(D22/H22-1)*100</f>
        <v>-2.748414376321351</v>
      </c>
      <c r="J22" s="104"/>
      <c r="K22" s="103">
        <v>9991</v>
      </c>
      <c r="L22" s="103">
        <f t="shared" si="11"/>
        <v>9991</v>
      </c>
      <c r="M22" s="105">
        <f t="shared" si="12"/>
        <v>0.0007269410493809869</v>
      </c>
      <c r="N22" s="104"/>
      <c r="O22" s="103">
        <v>9181</v>
      </c>
      <c r="P22" s="103">
        <f t="shared" si="13"/>
        <v>9181</v>
      </c>
      <c r="Q22" s="102">
        <f>(L22/P22-1)*100</f>
        <v>8.822568347674542</v>
      </c>
    </row>
    <row r="23" spans="1:17" s="96" customFormat="1" ht="18" customHeight="1" thickBot="1">
      <c r="A23" s="499" t="s">
        <v>225</v>
      </c>
      <c r="B23" s="500">
        <v>0</v>
      </c>
      <c r="C23" s="501">
        <v>10387</v>
      </c>
      <c r="D23" s="501">
        <f t="shared" si="8"/>
        <v>10387</v>
      </c>
      <c r="E23" s="502">
        <f t="shared" si="9"/>
        <v>0.006688073825723747</v>
      </c>
      <c r="F23" s="500">
        <v>0</v>
      </c>
      <c r="G23" s="501">
        <v>12407</v>
      </c>
      <c r="H23" s="501">
        <f t="shared" si="10"/>
        <v>12407</v>
      </c>
      <c r="I23" s="503">
        <f>(D23/H23-1)*100</f>
        <v>-16.2811316192472</v>
      </c>
      <c r="J23" s="500">
        <v>0</v>
      </c>
      <c r="K23" s="501">
        <v>97454</v>
      </c>
      <c r="L23" s="501">
        <f t="shared" si="11"/>
        <v>97454</v>
      </c>
      <c r="M23" s="502">
        <f t="shared" si="12"/>
        <v>0.007090712944287328</v>
      </c>
      <c r="N23" s="500">
        <v>0</v>
      </c>
      <c r="O23" s="501">
        <v>103538</v>
      </c>
      <c r="P23" s="501">
        <f t="shared" si="13"/>
        <v>103538</v>
      </c>
      <c r="Q23" s="504">
        <f>(L23/P23-1)*100</f>
        <v>-5.876103459599369</v>
      </c>
    </row>
    <row r="24" s="95" customFormat="1" ht="12.75">
      <c r="A24" s="94" t="s">
        <v>159</v>
      </c>
    </row>
    <row r="25" ht="14.25">
      <c r="A25" s="94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4:Q65536 I24:I65536 Q3 I3 I5 Q5">
    <cfRule type="cellIs" priority="3" dxfId="93" operator="lessThan" stopIfTrue="1">
      <formula>0</formula>
    </cfRule>
  </conditionalFormatting>
  <conditionalFormatting sqref="I8:I23 Q8:Q23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0" topLeftCell="A1" activePane="topLeft" state="split"/>
      <selection pane="topLeft" activeCell="N9" sqref="N9:O22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61" t="s">
        <v>28</v>
      </c>
      <c r="O1" s="562"/>
      <c r="P1" s="562"/>
      <c r="Q1" s="563"/>
    </row>
    <row r="2" ht="7.5" customHeight="1" thickBot="1"/>
    <row r="3" spans="1:17" ht="24" customHeight="1">
      <c r="A3" s="569" t="s">
        <v>41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1"/>
    </row>
    <row r="4" spans="1:17" ht="16.5" customHeight="1" thickBot="1">
      <c r="A4" s="572" t="s">
        <v>38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4"/>
    </row>
    <row r="5" spans="1:17" ht="15" thickBot="1">
      <c r="A5" s="554" t="s">
        <v>37</v>
      </c>
      <c r="B5" s="564" t="s">
        <v>36</v>
      </c>
      <c r="C5" s="565"/>
      <c r="D5" s="565"/>
      <c r="E5" s="565"/>
      <c r="F5" s="566"/>
      <c r="G5" s="566"/>
      <c r="H5" s="566"/>
      <c r="I5" s="567"/>
      <c r="J5" s="565" t="s">
        <v>35</v>
      </c>
      <c r="K5" s="565"/>
      <c r="L5" s="565"/>
      <c r="M5" s="565"/>
      <c r="N5" s="565"/>
      <c r="O5" s="565"/>
      <c r="P5" s="565"/>
      <c r="Q5" s="568"/>
    </row>
    <row r="6" spans="1:17" s="120" customFormat="1" ht="25.5" customHeight="1" thickBot="1">
      <c r="A6" s="555"/>
      <c r="B6" s="551" t="s">
        <v>207</v>
      </c>
      <c r="C6" s="552"/>
      <c r="D6" s="553"/>
      <c r="E6" s="557" t="s">
        <v>34</v>
      </c>
      <c r="F6" s="551" t="s">
        <v>208</v>
      </c>
      <c r="G6" s="552"/>
      <c r="H6" s="553"/>
      <c r="I6" s="559" t="s">
        <v>33</v>
      </c>
      <c r="J6" s="551" t="s">
        <v>209</v>
      </c>
      <c r="K6" s="552"/>
      <c r="L6" s="553"/>
      <c r="M6" s="557" t="s">
        <v>34</v>
      </c>
      <c r="N6" s="551" t="s">
        <v>210</v>
      </c>
      <c r="O6" s="552"/>
      <c r="P6" s="553"/>
      <c r="Q6" s="557" t="s">
        <v>33</v>
      </c>
    </row>
    <row r="7" spans="1:17" s="115" customFormat="1" ht="15" thickBot="1">
      <c r="A7" s="556"/>
      <c r="B7" s="119" t="s">
        <v>22</v>
      </c>
      <c r="C7" s="116" t="s">
        <v>21</v>
      </c>
      <c r="D7" s="116" t="s">
        <v>17</v>
      </c>
      <c r="E7" s="558"/>
      <c r="F7" s="119" t="s">
        <v>22</v>
      </c>
      <c r="G7" s="117" t="s">
        <v>21</v>
      </c>
      <c r="H7" s="116" t="s">
        <v>17</v>
      </c>
      <c r="I7" s="560"/>
      <c r="J7" s="119" t="s">
        <v>22</v>
      </c>
      <c r="K7" s="116" t="s">
        <v>21</v>
      </c>
      <c r="L7" s="117" t="s">
        <v>17</v>
      </c>
      <c r="M7" s="558"/>
      <c r="N7" s="118" t="s">
        <v>22</v>
      </c>
      <c r="O7" s="117" t="s">
        <v>21</v>
      </c>
      <c r="P7" s="116" t="s">
        <v>17</v>
      </c>
      <c r="Q7" s="558"/>
    </row>
    <row r="8" spans="1:17" s="122" customFormat="1" ht="16.5" customHeight="1" thickBot="1">
      <c r="A8" s="127" t="s">
        <v>24</v>
      </c>
      <c r="B8" s="125">
        <f>SUM(B9:B22)</f>
        <v>11189.521</v>
      </c>
      <c r="C8" s="124">
        <f>SUM(C9:C22)</f>
        <v>1354.823</v>
      </c>
      <c r="D8" s="124">
        <f aca="true" t="shared" si="0" ref="D8:D22">C8+B8</f>
        <v>12544.344000000001</v>
      </c>
      <c r="E8" s="126">
        <f aca="true" t="shared" si="1" ref="E8:E14">(D8/$D$8)</f>
        <v>1</v>
      </c>
      <c r="F8" s="125">
        <f>SUM(F9:F22)</f>
        <v>10881.442999999997</v>
      </c>
      <c r="G8" s="124">
        <f>SUM(G9:G22)</f>
        <v>1539.656</v>
      </c>
      <c r="H8" s="124">
        <f aca="true" t="shared" si="2" ref="H8:H22">G8+F8</f>
        <v>12421.098999999998</v>
      </c>
      <c r="I8" s="123">
        <f aca="true" t="shared" si="3" ref="I8:I15">(D8/H8-1)*100</f>
        <v>0.9922229908964075</v>
      </c>
      <c r="J8" s="125">
        <f>SUM(J9:J22)</f>
        <v>103137.4870000001</v>
      </c>
      <c r="K8" s="124">
        <f>SUM(K9:K22)</f>
        <v>12636.320000000002</v>
      </c>
      <c r="L8" s="124">
        <f aca="true" t="shared" si="4" ref="L8:L22">K8+J8</f>
        <v>115773.8070000001</v>
      </c>
      <c r="M8" s="126">
        <f aca="true" t="shared" si="5" ref="M8:M14">(L8/$L$8)</f>
        <v>1</v>
      </c>
      <c r="N8" s="125">
        <f>SUM(N9:N22)</f>
        <v>98959.97</v>
      </c>
      <c r="O8" s="124">
        <f>SUM(O9:O22)</f>
        <v>11489.319999999996</v>
      </c>
      <c r="P8" s="124">
        <f aca="true" t="shared" si="6" ref="P8:P22">O8+N8</f>
        <v>110449.29</v>
      </c>
      <c r="Q8" s="123">
        <f aca="true" t="shared" si="7" ref="Q8:Q15">(L8/P8-1)*100</f>
        <v>4.820779744261028</v>
      </c>
    </row>
    <row r="9" spans="1:17" s="96" customFormat="1" ht="16.5" customHeight="1" thickTop="1">
      <c r="A9" s="107" t="s">
        <v>211</v>
      </c>
      <c r="B9" s="104">
        <v>4323.098</v>
      </c>
      <c r="C9" s="103">
        <v>200.90200000000004</v>
      </c>
      <c r="D9" s="103">
        <f t="shared" si="0"/>
        <v>4524</v>
      </c>
      <c r="E9" s="105">
        <f t="shared" si="1"/>
        <v>0.36064062018707393</v>
      </c>
      <c r="F9" s="104">
        <v>4185.572999999999</v>
      </c>
      <c r="G9" s="103">
        <v>196.00500000000005</v>
      </c>
      <c r="H9" s="103">
        <f t="shared" si="2"/>
        <v>4381.5779999999995</v>
      </c>
      <c r="I9" s="106">
        <f t="shared" si="3"/>
        <v>3.250472774877</v>
      </c>
      <c r="J9" s="104">
        <v>38896.11300000001</v>
      </c>
      <c r="K9" s="103">
        <v>1945.7289999999998</v>
      </c>
      <c r="L9" s="103">
        <f t="shared" si="4"/>
        <v>40841.84200000001</v>
      </c>
      <c r="M9" s="105">
        <f t="shared" si="5"/>
        <v>0.35277273036378576</v>
      </c>
      <c r="N9" s="104">
        <v>32187.038999999986</v>
      </c>
      <c r="O9" s="103">
        <v>1474.0479999999998</v>
      </c>
      <c r="P9" s="103">
        <f t="shared" si="6"/>
        <v>33661.086999999985</v>
      </c>
      <c r="Q9" s="102">
        <f t="shared" si="7"/>
        <v>21.332510741557552</v>
      </c>
    </row>
    <row r="10" spans="1:17" s="96" customFormat="1" ht="16.5" customHeight="1">
      <c r="A10" s="107" t="s">
        <v>226</v>
      </c>
      <c r="B10" s="104">
        <v>2057.3289999999997</v>
      </c>
      <c r="C10" s="103">
        <v>0</v>
      </c>
      <c r="D10" s="103">
        <f t="shared" si="0"/>
        <v>2057.3289999999997</v>
      </c>
      <c r="E10" s="105">
        <f t="shared" si="1"/>
        <v>0.16400451071813715</v>
      </c>
      <c r="F10" s="104">
        <v>2215.206</v>
      </c>
      <c r="G10" s="103"/>
      <c r="H10" s="103">
        <f t="shared" si="2"/>
        <v>2215.206</v>
      </c>
      <c r="I10" s="106">
        <f t="shared" si="3"/>
        <v>-7.126966972823312</v>
      </c>
      <c r="J10" s="104">
        <v>18397.08499999999</v>
      </c>
      <c r="K10" s="103"/>
      <c r="L10" s="103">
        <f t="shared" si="4"/>
        <v>18397.08499999999</v>
      </c>
      <c r="M10" s="105">
        <f t="shared" si="5"/>
        <v>0.15890541631752658</v>
      </c>
      <c r="N10" s="104">
        <v>19977.624000000003</v>
      </c>
      <c r="O10" s="103"/>
      <c r="P10" s="103">
        <f t="shared" si="6"/>
        <v>19977.624000000003</v>
      </c>
      <c r="Q10" s="102">
        <f t="shared" si="7"/>
        <v>-7.9115464381550815</v>
      </c>
    </row>
    <row r="11" spans="1:17" s="96" customFormat="1" ht="16.5" customHeight="1">
      <c r="A11" s="107" t="s">
        <v>212</v>
      </c>
      <c r="B11" s="104">
        <v>1422.5519999999995</v>
      </c>
      <c r="C11" s="103">
        <v>0</v>
      </c>
      <c r="D11" s="103">
        <f t="shared" si="0"/>
        <v>1422.5519999999995</v>
      </c>
      <c r="E11" s="105">
        <f t="shared" si="1"/>
        <v>0.11340186461723302</v>
      </c>
      <c r="F11" s="104">
        <v>997.4340000000001</v>
      </c>
      <c r="G11" s="103">
        <v>92.398</v>
      </c>
      <c r="H11" s="103">
        <f t="shared" si="2"/>
        <v>1089.832</v>
      </c>
      <c r="I11" s="106">
        <f t="shared" si="3"/>
        <v>30.529476102738705</v>
      </c>
      <c r="J11" s="104">
        <v>12814.05400000008</v>
      </c>
      <c r="K11" s="103">
        <v>1.0010000000000001</v>
      </c>
      <c r="L11" s="103">
        <f t="shared" si="4"/>
        <v>12815.05500000008</v>
      </c>
      <c r="M11" s="105">
        <f t="shared" si="5"/>
        <v>0.11069045177032201</v>
      </c>
      <c r="N11" s="104">
        <v>7271.449000000033</v>
      </c>
      <c r="O11" s="103">
        <v>92.398</v>
      </c>
      <c r="P11" s="103">
        <f t="shared" si="6"/>
        <v>7363.847000000033</v>
      </c>
      <c r="Q11" s="102">
        <f t="shared" si="7"/>
        <v>74.02663309001424</v>
      </c>
    </row>
    <row r="12" spans="1:17" s="96" customFormat="1" ht="16.5" customHeight="1">
      <c r="A12" s="107" t="s">
        <v>213</v>
      </c>
      <c r="B12" s="104">
        <v>724.293</v>
      </c>
      <c r="C12" s="103">
        <v>1.4689999999999999</v>
      </c>
      <c r="D12" s="103">
        <f t="shared" si="0"/>
        <v>725.7620000000001</v>
      </c>
      <c r="E12" s="105">
        <f t="shared" si="1"/>
        <v>0.057855715691470196</v>
      </c>
      <c r="F12" s="104">
        <v>555.1370000000001</v>
      </c>
      <c r="G12" s="103">
        <v>0.213</v>
      </c>
      <c r="H12" s="103">
        <f t="shared" si="2"/>
        <v>555.35</v>
      </c>
      <c r="I12" s="106">
        <f t="shared" si="3"/>
        <v>30.685513640046814</v>
      </c>
      <c r="J12" s="104">
        <v>6238.163000000004</v>
      </c>
      <c r="K12" s="103">
        <v>1.4689999999999999</v>
      </c>
      <c r="L12" s="103">
        <f t="shared" si="4"/>
        <v>6239.632000000004</v>
      </c>
      <c r="M12" s="105">
        <f t="shared" si="5"/>
        <v>0.05389502307719741</v>
      </c>
      <c r="N12" s="104">
        <v>8677.785999999996</v>
      </c>
      <c r="O12" s="103">
        <v>0.213</v>
      </c>
      <c r="P12" s="103">
        <f t="shared" si="6"/>
        <v>8677.998999999996</v>
      </c>
      <c r="Q12" s="102">
        <f t="shared" si="7"/>
        <v>-28.098263205607577</v>
      </c>
    </row>
    <row r="13" spans="1:17" s="96" customFormat="1" ht="16.5" customHeight="1">
      <c r="A13" s="107" t="s">
        <v>227</v>
      </c>
      <c r="B13" s="104">
        <v>640.13</v>
      </c>
      <c r="C13" s="103">
        <v>0</v>
      </c>
      <c r="D13" s="103">
        <f t="shared" si="0"/>
        <v>640.13</v>
      </c>
      <c r="E13" s="105">
        <f t="shared" si="1"/>
        <v>0.051029372281244836</v>
      </c>
      <c r="F13" s="104">
        <v>644.9319999999999</v>
      </c>
      <c r="G13" s="103"/>
      <c r="H13" s="103">
        <f t="shared" si="2"/>
        <v>644.9319999999999</v>
      </c>
      <c r="I13" s="106">
        <f t="shared" si="3"/>
        <v>-0.7445746218205818</v>
      </c>
      <c r="J13" s="104">
        <v>8701.314999999999</v>
      </c>
      <c r="K13" s="103"/>
      <c r="L13" s="103">
        <f t="shared" si="4"/>
        <v>8701.314999999999</v>
      </c>
      <c r="M13" s="105">
        <f t="shared" si="5"/>
        <v>0.07515788955614106</v>
      </c>
      <c r="N13" s="104">
        <v>8951.465999999997</v>
      </c>
      <c r="O13" s="103"/>
      <c r="P13" s="103">
        <f t="shared" si="6"/>
        <v>8951.465999999997</v>
      </c>
      <c r="Q13" s="102">
        <f t="shared" si="7"/>
        <v>-2.7945255000689007</v>
      </c>
    </row>
    <row r="14" spans="1:17" s="96" customFormat="1" ht="16.5" customHeight="1">
      <c r="A14" s="107" t="s">
        <v>228</v>
      </c>
      <c r="B14" s="104">
        <v>601.159</v>
      </c>
      <c r="C14" s="103">
        <v>0</v>
      </c>
      <c r="D14" s="103">
        <f t="shared" si="0"/>
        <v>601.159</v>
      </c>
      <c r="E14" s="105">
        <f t="shared" si="1"/>
        <v>0.04792271321641051</v>
      </c>
      <c r="F14" s="104">
        <v>1071.3929999999998</v>
      </c>
      <c r="G14" s="103"/>
      <c r="H14" s="103">
        <f t="shared" si="2"/>
        <v>1071.3929999999998</v>
      </c>
      <c r="I14" s="106">
        <f t="shared" si="3"/>
        <v>-43.88996381346526</v>
      </c>
      <c r="J14" s="104">
        <v>6166.5459999999985</v>
      </c>
      <c r="K14" s="103"/>
      <c r="L14" s="103">
        <f t="shared" si="4"/>
        <v>6166.5459999999985</v>
      </c>
      <c r="M14" s="105">
        <f t="shared" si="5"/>
        <v>0.05326374038991387</v>
      </c>
      <c r="N14" s="104">
        <v>11759.088999999994</v>
      </c>
      <c r="O14" s="103"/>
      <c r="P14" s="103">
        <f t="shared" si="6"/>
        <v>11759.088999999994</v>
      </c>
      <c r="Q14" s="102">
        <f t="shared" si="7"/>
        <v>-47.559321984891845</v>
      </c>
    </row>
    <row r="15" spans="1:17" s="96" customFormat="1" ht="16.5" customHeight="1">
      <c r="A15" s="107" t="s">
        <v>229</v>
      </c>
      <c r="B15" s="104">
        <v>0</v>
      </c>
      <c r="C15" s="103">
        <v>540.6429999999999</v>
      </c>
      <c r="D15" s="103">
        <f>C15+B15</f>
        <v>540.6429999999999</v>
      </c>
      <c r="E15" s="105">
        <f aca="true" t="shared" si="8" ref="E15:E22">(D15/$D$8)</f>
        <v>0.04309854704239615</v>
      </c>
      <c r="F15" s="104"/>
      <c r="G15" s="103">
        <v>470.964</v>
      </c>
      <c r="H15" s="103">
        <f>G15+F15</f>
        <v>470.964</v>
      </c>
      <c r="I15" s="106">
        <f t="shared" si="3"/>
        <v>14.794973713489767</v>
      </c>
      <c r="J15" s="104"/>
      <c r="K15" s="103">
        <v>4137.507000000006</v>
      </c>
      <c r="L15" s="103">
        <f>K15+J15</f>
        <v>4137.507000000006</v>
      </c>
      <c r="M15" s="105">
        <f aca="true" t="shared" si="9" ref="M15:M22">(L15/$L$8)</f>
        <v>0.035737850444876554</v>
      </c>
      <c r="N15" s="104"/>
      <c r="O15" s="103">
        <v>2384.802</v>
      </c>
      <c r="P15" s="103">
        <f>O15+N15</f>
        <v>2384.802</v>
      </c>
      <c r="Q15" s="102">
        <f t="shared" si="7"/>
        <v>73.49478069877524</v>
      </c>
    </row>
    <row r="16" spans="1:17" s="96" customFormat="1" ht="16.5" customHeight="1">
      <c r="A16" s="492" t="s">
        <v>230</v>
      </c>
      <c r="B16" s="493">
        <v>443.10200000000003</v>
      </c>
      <c r="C16" s="494">
        <v>0</v>
      </c>
      <c r="D16" s="494">
        <f>C16+B16</f>
        <v>443.10200000000003</v>
      </c>
      <c r="E16" s="495">
        <f t="shared" si="8"/>
        <v>0.03532285147792503</v>
      </c>
      <c r="F16" s="493">
        <v>133.30599999999998</v>
      </c>
      <c r="G16" s="494"/>
      <c r="H16" s="494">
        <f>G16+F16</f>
        <v>133.30599999999998</v>
      </c>
      <c r="I16" s="496">
        <f aca="true" t="shared" si="10" ref="I16:I22">(D16/H16-1)*100</f>
        <v>232.39464090138483</v>
      </c>
      <c r="J16" s="493">
        <v>2659.2509999999993</v>
      </c>
      <c r="K16" s="494"/>
      <c r="L16" s="494">
        <f>K16+J16</f>
        <v>2659.2509999999993</v>
      </c>
      <c r="M16" s="495">
        <f t="shared" si="9"/>
        <v>0.022969366464730637</v>
      </c>
      <c r="N16" s="493">
        <v>1481.7030000000002</v>
      </c>
      <c r="O16" s="494"/>
      <c r="P16" s="494">
        <f>O16+N16</f>
        <v>1481.7030000000002</v>
      </c>
      <c r="Q16" s="497">
        <f aca="true" t="shared" si="11" ref="Q16:Q22">(L16/P16-1)*100</f>
        <v>79.47260685845943</v>
      </c>
    </row>
    <row r="17" spans="1:17" s="96" customFormat="1" ht="16.5" customHeight="1">
      <c r="A17" s="492" t="s">
        <v>218</v>
      </c>
      <c r="B17" s="493">
        <v>0</v>
      </c>
      <c r="C17" s="494">
        <v>213.43800000000002</v>
      </c>
      <c r="D17" s="494">
        <f>C17+B17</f>
        <v>213.43800000000002</v>
      </c>
      <c r="E17" s="495">
        <f>(D17/$D$8)</f>
        <v>0.017014680082115097</v>
      </c>
      <c r="F17" s="493"/>
      <c r="G17" s="494">
        <v>255.39700000000008</v>
      </c>
      <c r="H17" s="494">
        <f>G17+F17</f>
        <v>255.39700000000008</v>
      </c>
      <c r="I17" s="496">
        <f>(D17/H17-1)*100</f>
        <v>-16.428932211419887</v>
      </c>
      <c r="J17" s="493"/>
      <c r="K17" s="494">
        <v>2300.3599999999974</v>
      </c>
      <c r="L17" s="494">
        <f>K17+J17</f>
        <v>2300.3599999999974</v>
      </c>
      <c r="M17" s="495">
        <f>(L17/$L$8)</f>
        <v>0.019869433852166538</v>
      </c>
      <c r="N17" s="493"/>
      <c r="O17" s="494">
        <v>2844.0069999999964</v>
      </c>
      <c r="P17" s="494">
        <f>O17+N17</f>
        <v>2844.0069999999964</v>
      </c>
      <c r="Q17" s="497">
        <f>(L17/P17-1)*100</f>
        <v>-19.115529603126845</v>
      </c>
    </row>
    <row r="18" spans="1:17" s="96" customFormat="1" ht="16.5" customHeight="1">
      <c r="A18" s="107" t="s">
        <v>222</v>
      </c>
      <c r="B18" s="104">
        <v>213.42000000000004</v>
      </c>
      <c r="C18" s="103">
        <v>0</v>
      </c>
      <c r="D18" s="103">
        <f t="shared" si="0"/>
        <v>213.42000000000004</v>
      </c>
      <c r="E18" s="105">
        <f t="shared" si="8"/>
        <v>0.017013245172485706</v>
      </c>
      <c r="F18" s="104">
        <v>175.105</v>
      </c>
      <c r="G18" s="103"/>
      <c r="H18" s="103">
        <f t="shared" si="2"/>
        <v>175.105</v>
      </c>
      <c r="I18" s="106">
        <f t="shared" si="10"/>
        <v>21.881157020073694</v>
      </c>
      <c r="J18" s="104">
        <v>2563.6289999999995</v>
      </c>
      <c r="K18" s="103"/>
      <c r="L18" s="103">
        <f t="shared" si="4"/>
        <v>2563.6289999999995</v>
      </c>
      <c r="M18" s="105">
        <f t="shared" si="9"/>
        <v>0.022143428349039235</v>
      </c>
      <c r="N18" s="104">
        <v>2282.332999999999</v>
      </c>
      <c r="O18" s="103"/>
      <c r="P18" s="103">
        <f t="shared" si="6"/>
        <v>2282.332999999999</v>
      </c>
      <c r="Q18" s="102">
        <f t="shared" si="11"/>
        <v>12.324932426600332</v>
      </c>
    </row>
    <row r="19" spans="1:17" s="96" customFormat="1" ht="16.5" customHeight="1">
      <c r="A19" s="107" t="s">
        <v>231</v>
      </c>
      <c r="B19" s="104">
        <v>211.2</v>
      </c>
      <c r="C19" s="103">
        <v>0</v>
      </c>
      <c r="D19" s="103">
        <f t="shared" si="0"/>
        <v>211.2</v>
      </c>
      <c r="E19" s="105">
        <f t="shared" si="8"/>
        <v>0.016836272984860744</v>
      </c>
      <c r="F19" s="104">
        <v>349.90000000000003</v>
      </c>
      <c r="G19" s="103"/>
      <c r="H19" s="103">
        <f t="shared" si="2"/>
        <v>349.90000000000003</v>
      </c>
      <c r="I19" s="106">
        <f t="shared" si="10"/>
        <v>-39.639897113461</v>
      </c>
      <c r="J19" s="104">
        <v>1938.9499999999985</v>
      </c>
      <c r="K19" s="103"/>
      <c r="L19" s="103">
        <f t="shared" si="4"/>
        <v>1938.9499999999985</v>
      </c>
      <c r="M19" s="105">
        <f t="shared" si="9"/>
        <v>0.016747743295683425</v>
      </c>
      <c r="N19" s="104">
        <v>1838.3999999999999</v>
      </c>
      <c r="O19" s="103"/>
      <c r="P19" s="103">
        <f t="shared" si="6"/>
        <v>1838.3999999999999</v>
      </c>
      <c r="Q19" s="102">
        <f t="shared" si="11"/>
        <v>5.469429939077375</v>
      </c>
    </row>
    <row r="20" spans="1:17" s="96" customFormat="1" ht="16.5" customHeight="1">
      <c r="A20" s="107" t="s">
        <v>232</v>
      </c>
      <c r="B20" s="104">
        <v>203.77799999999996</v>
      </c>
      <c r="C20" s="103">
        <v>0</v>
      </c>
      <c r="D20" s="103">
        <f t="shared" si="0"/>
        <v>203.77799999999996</v>
      </c>
      <c r="E20" s="105">
        <f t="shared" si="8"/>
        <v>0.01624461191434163</v>
      </c>
      <c r="F20" s="104">
        <v>309.97999999999996</v>
      </c>
      <c r="G20" s="103"/>
      <c r="H20" s="103">
        <f t="shared" si="2"/>
        <v>309.97999999999996</v>
      </c>
      <c r="I20" s="106">
        <f t="shared" si="10"/>
        <v>-34.26092005935867</v>
      </c>
      <c r="J20" s="104">
        <v>2562.1000000000013</v>
      </c>
      <c r="K20" s="103"/>
      <c r="L20" s="103">
        <f t="shared" si="4"/>
        <v>2562.1000000000013</v>
      </c>
      <c r="M20" s="105">
        <f t="shared" si="9"/>
        <v>0.02213022156211896</v>
      </c>
      <c r="N20" s="104">
        <v>2098.3040000000005</v>
      </c>
      <c r="O20" s="103"/>
      <c r="P20" s="103">
        <f t="shared" si="6"/>
        <v>2098.3040000000005</v>
      </c>
      <c r="Q20" s="102">
        <f t="shared" si="11"/>
        <v>22.103374916122775</v>
      </c>
    </row>
    <row r="21" spans="1:17" s="96" customFormat="1" ht="16.5" customHeight="1">
      <c r="A21" s="107" t="s">
        <v>215</v>
      </c>
      <c r="B21" s="104">
        <v>83.16299999999995</v>
      </c>
      <c r="C21" s="103">
        <v>0.5630000000000001</v>
      </c>
      <c r="D21" s="103">
        <f t="shared" si="0"/>
        <v>83.72599999999996</v>
      </c>
      <c r="E21" s="105">
        <f t="shared" si="8"/>
        <v>0.006674402423913116</v>
      </c>
      <c r="F21" s="104">
        <v>195.45099999999996</v>
      </c>
      <c r="G21" s="103">
        <v>0.791</v>
      </c>
      <c r="H21" s="103">
        <f t="shared" si="2"/>
        <v>196.24199999999996</v>
      </c>
      <c r="I21" s="106">
        <f t="shared" si="10"/>
        <v>-57.335330866990766</v>
      </c>
      <c r="J21" s="104">
        <v>1069.513999999999</v>
      </c>
      <c r="K21" s="103">
        <v>3.2960000000000007</v>
      </c>
      <c r="L21" s="103">
        <f t="shared" si="4"/>
        <v>1072.809999999999</v>
      </c>
      <c r="M21" s="105">
        <f t="shared" si="9"/>
        <v>0.009266431050332464</v>
      </c>
      <c r="N21" s="104">
        <v>1609.623999999999</v>
      </c>
      <c r="O21" s="103">
        <v>160.17100000000002</v>
      </c>
      <c r="P21" s="103">
        <f t="shared" si="6"/>
        <v>1769.794999999999</v>
      </c>
      <c r="Q21" s="102">
        <f t="shared" si="11"/>
        <v>-39.382244836266366</v>
      </c>
    </row>
    <row r="22" spans="1:17" s="96" customFormat="1" ht="16.5" customHeight="1" thickBot="1">
      <c r="A22" s="101" t="s">
        <v>225</v>
      </c>
      <c r="B22" s="98">
        <v>266.297</v>
      </c>
      <c r="C22" s="97">
        <v>397.80800000000016</v>
      </c>
      <c r="D22" s="97">
        <f t="shared" si="0"/>
        <v>664.1050000000002</v>
      </c>
      <c r="E22" s="99">
        <f t="shared" si="8"/>
        <v>0.05294059219039275</v>
      </c>
      <c r="F22" s="98">
        <v>48.026</v>
      </c>
      <c r="G22" s="97">
        <v>523.8879999999999</v>
      </c>
      <c r="H22" s="97">
        <f t="shared" si="2"/>
        <v>571.9139999999999</v>
      </c>
      <c r="I22" s="100">
        <f t="shared" si="10"/>
        <v>16.11973128827069</v>
      </c>
      <c r="J22" s="98">
        <v>1130.7670000000003</v>
      </c>
      <c r="K22" s="97">
        <v>4246.957999999999</v>
      </c>
      <c r="L22" s="97">
        <f t="shared" si="4"/>
        <v>5377.7249999999985</v>
      </c>
      <c r="M22" s="99">
        <f t="shared" si="9"/>
        <v>0.04645027350616529</v>
      </c>
      <c r="N22" s="98">
        <v>825.1529999999991</v>
      </c>
      <c r="O22" s="97">
        <v>4533.6810000000005</v>
      </c>
      <c r="P22" s="97">
        <f t="shared" si="6"/>
        <v>5358.834</v>
      </c>
      <c r="Q22" s="437">
        <f t="shared" si="11"/>
        <v>0.3525207162602628</v>
      </c>
    </row>
    <row r="23" s="95" customFormat="1" ht="14.25">
      <c r="A23" s="121" t="s">
        <v>159</v>
      </c>
    </row>
    <row r="24" ht="14.25">
      <c r="A24" s="121" t="s">
        <v>40</v>
      </c>
    </row>
    <row r="25" ht="14.25">
      <c r="A25" s="93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3:Q65536 I23:I65536 Q3 I3">
    <cfRule type="cellIs" priority="9" dxfId="93" operator="lessThan" stopIfTrue="1">
      <formula>0</formula>
    </cfRule>
  </conditionalFormatting>
  <conditionalFormatting sqref="I8:I16 Q8:Q16 Q18:Q22 I18:I22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I5 Q5">
    <cfRule type="cellIs" priority="3" dxfId="93" operator="lessThan" stopIfTrue="1">
      <formula>0</formula>
    </cfRule>
  </conditionalFormatting>
  <conditionalFormatting sqref="I17 Q17">
    <cfRule type="cellIs" priority="1" dxfId="93" operator="lessThan" stopIfTrue="1">
      <formula>0</formula>
    </cfRule>
    <cfRule type="cellIs" priority="2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1">
      <selection activeCell="I41" sqref="I41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3" t="s">
        <v>28</v>
      </c>
      <c r="Y1" s="584"/>
    </row>
    <row r="2" ht="5.25" customHeight="1" thickBot="1"/>
    <row r="3" spans="1:25" ht="24.75" customHeight="1" thickTop="1">
      <c r="A3" s="585" t="s">
        <v>46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</row>
    <row r="4" spans="1:25" ht="21" customHeight="1" thickBot="1">
      <c r="A4" s="599" t="s">
        <v>45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1"/>
    </row>
    <row r="5" spans="1:25" s="174" customFormat="1" ht="19.5" customHeight="1" thickBot="1" thickTop="1">
      <c r="A5" s="588" t="s">
        <v>44</v>
      </c>
      <c r="B5" s="603" t="s">
        <v>36</v>
      </c>
      <c r="C5" s="604"/>
      <c r="D5" s="604"/>
      <c r="E5" s="604"/>
      <c r="F5" s="604"/>
      <c r="G5" s="604"/>
      <c r="H5" s="604"/>
      <c r="I5" s="604"/>
      <c r="J5" s="605"/>
      <c r="K5" s="605"/>
      <c r="L5" s="605"/>
      <c r="M5" s="606"/>
      <c r="N5" s="607" t="s">
        <v>35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6"/>
    </row>
    <row r="6" spans="1:25" s="173" customFormat="1" ht="26.25" customHeight="1" thickBot="1">
      <c r="A6" s="589"/>
      <c r="B6" s="595" t="s">
        <v>207</v>
      </c>
      <c r="C6" s="596"/>
      <c r="D6" s="596"/>
      <c r="E6" s="596"/>
      <c r="F6" s="597"/>
      <c r="G6" s="592" t="s">
        <v>34</v>
      </c>
      <c r="H6" s="595" t="s">
        <v>208</v>
      </c>
      <c r="I6" s="596"/>
      <c r="J6" s="596"/>
      <c r="K6" s="596"/>
      <c r="L6" s="597"/>
      <c r="M6" s="592" t="s">
        <v>33</v>
      </c>
      <c r="N6" s="602" t="s">
        <v>209</v>
      </c>
      <c r="O6" s="596"/>
      <c r="P6" s="596"/>
      <c r="Q6" s="596"/>
      <c r="R6" s="596"/>
      <c r="S6" s="592" t="s">
        <v>34</v>
      </c>
      <c r="T6" s="602" t="s">
        <v>210</v>
      </c>
      <c r="U6" s="596"/>
      <c r="V6" s="596"/>
      <c r="W6" s="596"/>
      <c r="X6" s="596"/>
      <c r="Y6" s="592" t="s">
        <v>33</v>
      </c>
    </row>
    <row r="7" spans="1:25" s="168" customFormat="1" ht="26.25" customHeight="1">
      <c r="A7" s="590"/>
      <c r="B7" s="575" t="s">
        <v>22</v>
      </c>
      <c r="C7" s="576"/>
      <c r="D7" s="577" t="s">
        <v>21</v>
      </c>
      <c r="E7" s="578"/>
      <c r="F7" s="579" t="s">
        <v>17</v>
      </c>
      <c r="G7" s="593"/>
      <c r="H7" s="575" t="s">
        <v>22</v>
      </c>
      <c r="I7" s="576"/>
      <c r="J7" s="577" t="s">
        <v>21</v>
      </c>
      <c r="K7" s="578"/>
      <c r="L7" s="579" t="s">
        <v>17</v>
      </c>
      <c r="M7" s="593"/>
      <c r="N7" s="576" t="s">
        <v>22</v>
      </c>
      <c r="O7" s="576"/>
      <c r="P7" s="581" t="s">
        <v>21</v>
      </c>
      <c r="Q7" s="576"/>
      <c r="R7" s="579" t="s">
        <v>17</v>
      </c>
      <c r="S7" s="593"/>
      <c r="T7" s="582" t="s">
        <v>22</v>
      </c>
      <c r="U7" s="578"/>
      <c r="V7" s="577" t="s">
        <v>21</v>
      </c>
      <c r="W7" s="598"/>
      <c r="X7" s="579" t="s">
        <v>17</v>
      </c>
      <c r="Y7" s="593"/>
    </row>
    <row r="8" spans="1:25" s="168" customFormat="1" ht="30" thickBot="1">
      <c r="A8" s="591"/>
      <c r="B8" s="171" t="s">
        <v>19</v>
      </c>
      <c r="C8" s="169" t="s">
        <v>18</v>
      </c>
      <c r="D8" s="170" t="s">
        <v>19</v>
      </c>
      <c r="E8" s="169" t="s">
        <v>18</v>
      </c>
      <c r="F8" s="580"/>
      <c r="G8" s="594"/>
      <c r="H8" s="171" t="s">
        <v>19</v>
      </c>
      <c r="I8" s="169" t="s">
        <v>18</v>
      </c>
      <c r="J8" s="170" t="s">
        <v>19</v>
      </c>
      <c r="K8" s="169" t="s">
        <v>18</v>
      </c>
      <c r="L8" s="580"/>
      <c r="M8" s="594"/>
      <c r="N8" s="172" t="s">
        <v>19</v>
      </c>
      <c r="O8" s="169" t="s">
        <v>18</v>
      </c>
      <c r="P8" s="170" t="s">
        <v>19</v>
      </c>
      <c r="Q8" s="169" t="s">
        <v>18</v>
      </c>
      <c r="R8" s="580"/>
      <c r="S8" s="594"/>
      <c r="T8" s="171" t="s">
        <v>19</v>
      </c>
      <c r="U8" s="169" t="s">
        <v>18</v>
      </c>
      <c r="V8" s="170" t="s">
        <v>19</v>
      </c>
      <c r="W8" s="169" t="s">
        <v>18</v>
      </c>
      <c r="X8" s="580"/>
      <c r="Y8" s="594"/>
    </row>
    <row r="9" spans="1:25" s="157" customFormat="1" ht="18" customHeight="1" thickBot="1" thickTop="1">
      <c r="A9" s="167" t="s">
        <v>24</v>
      </c>
      <c r="B9" s="166">
        <f>SUM(B10:B36)</f>
        <v>318043</v>
      </c>
      <c r="C9" s="160">
        <f>SUM(C10:C36)</f>
        <v>330555</v>
      </c>
      <c r="D9" s="161">
        <f>SUM(D10:D36)</f>
        <v>2939</v>
      </c>
      <c r="E9" s="160">
        <f>SUM(E10:E36)</f>
        <v>3132</v>
      </c>
      <c r="F9" s="159">
        <f aca="true" t="shared" si="0" ref="F9:F36">SUM(B9:E9)</f>
        <v>654669</v>
      </c>
      <c r="G9" s="163">
        <f aca="true" t="shared" si="1" ref="G9:G36">F9/$F$9</f>
        <v>1</v>
      </c>
      <c r="H9" s="162">
        <f>SUM(H10:H36)</f>
        <v>280771</v>
      </c>
      <c r="I9" s="160">
        <f>SUM(I10:I36)</f>
        <v>293131</v>
      </c>
      <c r="J9" s="161">
        <f>SUM(J10:J36)</f>
        <v>2005</v>
      </c>
      <c r="K9" s="160">
        <f>SUM(K10:K36)</f>
        <v>1816</v>
      </c>
      <c r="L9" s="159">
        <f aca="true" t="shared" si="2" ref="L9:L36">SUM(H9:K9)</f>
        <v>577723</v>
      </c>
      <c r="M9" s="165">
        <f aca="true" t="shared" si="3" ref="M9:M36">IF(ISERROR(F9/L9-1),"         /0",(F9/L9-1))</f>
        <v>0.1331883965152849</v>
      </c>
      <c r="N9" s="164">
        <f>SUM(N10:N36)</f>
        <v>3213909</v>
      </c>
      <c r="O9" s="160">
        <f>SUM(O10:O36)</f>
        <v>3112995</v>
      </c>
      <c r="P9" s="161">
        <f>SUM(P10:P36)</f>
        <v>24424</v>
      </c>
      <c r="Q9" s="160">
        <f>SUM(Q10:Q36)</f>
        <v>22548</v>
      </c>
      <c r="R9" s="159">
        <f aca="true" t="shared" si="4" ref="R9:R36">SUM(N9:Q9)</f>
        <v>6373876</v>
      </c>
      <c r="S9" s="163">
        <f aca="true" t="shared" si="5" ref="S9:S36">R9/$R$9</f>
        <v>1</v>
      </c>
      <c r="T9" s="162">
        <f>SUM(T10:T36)</f>
        <v>2911693</v>
      </c>
      <c r="U9" s="160">
        <f>SUM(U10:U36)</f>
        <v>2778936</v>
      </c>
      <c r="V9" s="161">
        <f>SUM(V10:V36)</f>
        <v>25467</v>
      </c>
      <c r="W9" s="160">
        <f>SUM(W10:W36)</f>
        <v>24296</v>
      </c>
      <c r="X9" s="159">
        <f aca="true" t="shared" si="6" ref="X9:X36">SUM(T9:W9)</f>
        <v>5740392</v>
      </c>
      <c r="Y9" s="158">
        <f>IF(ISERROR(R9/X9-1),"         /0",(R9/X9-1))</f>
        <v>0.11035552972688967</v>
      </c>
    </row>
    <row r="10" spans="1:25" ht="19.5" customHeight="1" thickTop="1">
      <c r="A10" s="156" t="s">
        <v>211</v>
      </c>
      <c r="B10" s="154">
        <v>114084</v>
      </c>
      <c r="C10" s="150">
        <v>118778</v>
      </c>
      <c r="D10" s="151">
        <v>1425</v>
      </c>
      <c r="E10" s="150">
        <v>1386</v>
      </c>
      <c r="F10" s="149">
        <f t="shared" si="0"/>
        <v>235673</v>
      </c>
      <c r="G10" s="153">
        <f t="shared" si="1"/>
        <v>0.35998802448260114</v>
      </c>
      <c r="H10" s="152">
        <v>105935</v>
      </c>
      <c r="I10" s="150">
        <v>111277</v>
      </c>
      <c r="J10" s="151">
        <v>609</v>
      </c>
      <c r="K10" s="150">
        <v>558</v>
      </c>
      <c r="L10" s="149">
        <f t="shared" si="2"/>
        <v>218379</v>
      </c>
      <c r="M10" s="155">
        <f t="shared" si="3"/>
        <v>0.07919259635770848</v>
      </c>
      <c r="N10" s="154">
        <v>1162981</v>
      </c>
      <c r="O10" s="150">
        <v>1134632</v>
      </c>
      <c r="P10" s="151">
        <v>8484</v>
      </c>
      <c r="Q10" s="150">
        <v>7091</v>
      </c>
      <c r="R10" s="149">
        <f t="shared" si="4"/>
        <v>2313188</v>
      </c>
      <c r="S10" s="153">
        <f t="shared" si="5"/>
        <v>0.3629170068573659</v>
      </c>
      <c r="T10" s="152">
        <v>1060165</v>
      </c>
      <c r="U10" s="150">
        <v>1029166</v>
      </c>
      <c r="V10" s="151">
        <v>6088</v>
      </c>
      <c r="W10" s="150">
        <v>5223</v>
      </c>
      <c r="X10" s="149">
        <f t="shared" si="6"/>
        <v>2100642</v>
      </c>
      <c r="Y10" s="148">
        <f aca="true" t="shared" si="7" ref="Y10:Y36">IF(ISERROR(R10/X10-1),"         /0",IF(R10/X10&gt;5,"  *  ",(R10/X10-1)))</f>
        <v>0.10118144833817477</v>
      </c>
    </row>
    <row r="11" spans="1:25" ht="19.5" customHeight="1">
      <c r="A11" s="147" t="s">
        <v>213</v>
      </c>
      <c r="B11" s="145">
        <v>49999</v>
      </c>
      <c r="C11" s="141">
        <v>50179</v>
      </c>
      <c r="D11" s="142">
        <v>320</v>
      </c>
      <c r="E11" s="141">
        <v>216</v>
      </c>
      <c r="F11" s="140">
        <f t="shared" si="0"/>
        <v>100714</v>
      </c>
      <c r="G11" s="144">
        <f t="shared" si="1"/>
        <v>0.15383957389153907</v>
      </c>
      <c r="H11" s="143">
        <v>43133</v>
      </c>
      <c r="I11" s="141">
        <v>43246</v>
      </c>
      <c r="J11" s="142">
        <v>418</v>
      </c>
      <c r="K11" s="141">
        <v>419</v>
      </c>
      <c r="L11" s="140">
        <f t="shared" si="2"/>
        <v>87216</v>
      </c>
      <c r="M11" s="146">
        <f t="shared" si="3"/>
        <v>0.15476518070078882</v>
      </c>
      <c r="N11" s="145">
        <v>500570</v>
      </c>
      <c r="O11" s="141">
        <v>477884</v>
      </c>
      <c r="P11" s="142">
        <v>3076</v>
      </c>
      <c r="Q11" s="141">
        <v>3499</v>
      </c>
      <c r="R11" s="140">
        <f t="shared" si="4"/>
        <v>985029</v>
      </c>
      <c r="S11" s="144">
        <f t="shared" si="5"/>
        <v>0.15454160074654733</v>
      </c>
      <c r="T11" s="143">
        <v>360786</v>
      </c>
      <c r="U11" s="141">
        <v>311111</v>
      </c>
      <c r="V11" s="142">
        <v>4334</v>
      </c>
      <c r="W11" s="141">
        <v>4387</v>
      </c>
      <c r="X11" s="140">
        <f t="shared" si="6"/>
        <v>680618</v>
      </c>
      <c r="Y11" s="139">
        <f t="shared" si="7"/>
        <v>0.4472567578289144</v>
      </c>
    </row>
    <row r="12" spans="1:25" ht="19.5" customHeight="1">
      <c r="A12" s="147" t="s">
        <v>233</v>
      </c>
      <c r="B12" s="145">
        <v>19407</v>
      </c>
      <c r="C12" s="141">
        <v>19344</v>
      </c>
      <c r="D12" s="142">
        <v>0</v>
      </c>
      <c r="E12" s="141">
        <v>0</v>
      </c>
      <c r="F12" s="140">
        <f aca="true" t="shared" si="8" ref="F12:F22">SUM(B12:E12)</f>
        <v>38751</v>
      </c>
      <c r="G12" s="144">
        <f t="shared" si="1"/>
        <v>0.05919174422494421</v>
      </c>
      <c r="H12" s="143">
        <v>11552</v>
      </c>
      <c r="I12" s="141">
        <v>11419</v>
      </c>
      <c r="J12" s="142"/>
      <c r="K12" s="141"/>
      <c r="L12" s="140">
        <f aca="true" t="shared" si="9" ref="L12:L22">SUM(H12:K12)</f>
        <v>22971</v>
      </c>
      <c r="M12" s="146">
        <f aca="true" t="shared" si="10" ref="M12:M22">IF(ISERROR(F12/L12-1),"         /0",(F12/L12-1))</f>
        <v>0.6869531147969179</v>
      </c>
      <c r="N12" s="145">
        <v>182997</v>
      </c>
      <c r="O12" s="141">
        <v>178228</v>
      </c>
      <c r="P12" s="142"/>
      <c r="Q12" s="141"/>
      <c r="R12" s="140">
        <f aca="true" t="shared" si="11" ref="R12:R22">SUM(N12:Q12)</f>
        <v>361225</v>
      </c>
      <c r="S12" s="144">
        <f t="shared" si="5"/>
        <v>0.05667273727948269</v>
      </c>
      <c r="T12" s="143">
        <v>124191</v>
      </c>
      <c r="U12" s="141">
        <v>122928</v>
      </c>
      <c r="V12" s="142">
        <v>687</v>
      </c>
      <c r="W12" s="141">
        <v>596</v>
      </c>
      <c r="X12" s="140">
        <f aca="true" t="shared" si="12" ref="X12:X22">SUM(T12:W12)</f>
        <v>248402</v>
      </c>
      <c r="Y12" s="139">
        <f aca="true" t="shared" si="13" ref="Y12:Y22">IF(ISERROR(R12/X12-1),"         /0",IF(R12/X12&gt;5,"  *  ",(R12/X12-1)))</f>
        <v>0.4541952158195184</v>
      </c>
    </row>
    <row r="13" spans="1:25" ht="19.5" customHeight="1">
      <c r="A13" s="147" t="s">
        <v>234</v>
      </c>
      <c r="B13" s="145">
        <v>17060</v>
      </c>
      <c r="C13" s="141">
        <v>17834</v>
      </c>
      <c r="D13" s="142">
        <v>0</v>
      </c>
      <c r="E13" s="141">
        <v>0</v>
      </c>
      <c r="F13" s="140">
        <f>SUM(B13:E13)</f>
        <v>34894</v>
      </c>
      <c r="G13" s="144">
        <f>F13/$F$9</f>
        <v>0.053300217361750744</v>
      </c>
      <c r="H13" s="143">
        <v>13499</v>
      </c>
      <c r="I13" s="141">
        <v>13905</v>
      </c>
      <c r="J13" s="142"/>
      <c r="K13" s="141"/>
      <c r="L13" s="140">
        <f>SUM(H13:K13)</f>
        <v>27404</v>
      </c>
      <c r="M13" s="146">
        <f>IF(ISERROR(F13/L13-1),"         /0",(F13/L13-1))</f>
        <v>0.27331776383009787</v>
      </c>
      <c r="N13" s="145">
        <v>203427</v>
      </c>
      <c r="O13" s="141">
        <v>200123</v>
      </c>
      <c r="P13" s="142"/>
      <c r="Q13" s="141"/>
      <c r="R13" s="140">
        <f>SUM(N13:Q13)</f>
        <v>403550</v>
      </c>
      <c r="S13" s="144">
        <f>R13/$R$9</f>
        <v>0.06331312375703575</v>
      </c>
      <c r="T13" s="143">
        <v>179832</v>
      </c>
      <c r="U13" s="141">
        <v>173637</v>
      </c>
      <c r="V13" s="142"/>
      <c r="W13" s="141"/>
      <c r="X13" s="140">
        <f>SUM(T13:W13)</f>
        <v>353469</v>
      </c>
      <c r="Y13" s="139">
        <f>IF(ISERROR(R13/X13-1),"         /0",IF(R13/X13&gt;5,"  *  ",(R13/X13-1)))</f>
        <v>0.14168427782917314</v>
      </c>
    </row>
    <row r="14" spans="1:25" ht="19.5" customHeight="1">
      <c r="A14" s="147" t="s">
        <v>235</v>
      </c>
      <c r="B14" s="145">
        <v>12306</v>
      </c>
      <c r="C14" s="141">
        <v>12481</v>
      </c>
      <c r="D14" s="142">
        <v>0</v>
      </c>
      <c r="E14" s="141">
        <v>0</v>
      </c>
      <c r="F14" s="140">
        <f t="shared" si="8"/>
        <v>24787</v>
      </c>
      <c r="G14" s="144">
        <f aca="true" t="shared" si="14" ref="G14:G20">F14/$F$9</f>
        <v>0.037861881347673404</v>
      </c>
      <c r="H14" s="143">
        <v>8847</v>
      </c>
      <c r="I14" s="141">
        <v>8345</v>
      </c>
      <c r="J14" s="142"/>
      <c r="K14" s="141"/>
      <c r="L14" s="140">
        <f t="shared" si="9"/>
        <v>17192</v>
      </c>
      <c r="M14" s="146">
        <f t="shared" si="10"/>
        <v>0.4417752442996743</v>
      </c>
      <c r="N14" s="145">
        <v>108432</v>
      </c>
      <c r="O14" s="141">
        <v>105831</v>
      </c>
      <c r="P14" s="142"/>
      <c r="Q14" s="141"/>
      <c r="R14" s="140">
        <f t="shared" si="11"/>
        <v>214263</v>
      </c>
      <c r="S14" s="144">
        <f aca="true" t="shared" si="15" ref="S14:S20">R14/$R$9</f>
        <v>0.03361580928151097</v>
      </c>
      <c r="T14" s="143">
        <v>102511</v>
      </c>
      <c r="U14" s="141">
        <v>96166</v>
      </c>
      <c r="V14" s="142"/>
      <c r="W14" s="141"/>
      <c r="X14" s="140">
        <f t="shared" si="12"/>
        <v>198677</v>
      </c>
      <c r="Y14" s="139">
        <f t="shared" si="13"/>
        <v>0.07844893973635592</v>
      </c>
    </row>
    <row r="15" spans="1:25" ht="19.5" customHeight="1">
      <c r="A15" s="147" t="s">
        <v>236</v>
      </c>
      <c r="B15" s="145">
        <v>10489</v>
      </c>
      <c r="C15" s="141">
        <v>13036</v>
      </c>
      <c r="D15" s="142">
        <v>0</v>
      </c>
      <c r="E15" s="141">
        <v>0</v>
      </c>
      <c r="F15" s="140">
        <f t="shared" si="8"/>
        <v>23525</v>
      </c>
      <c r="G15" s="144">
        <f t="shared" si="14"/>
        <v>0.03593418964392693</v>
      </c>
      <c r="H15" s="143">
        <v>10582</v>
      </c>
      <c r="I15" s="141">
        <v>12300</v>
      </c>
      <c r="J15" s="142"/>
      <c r="K15" s="141"/>
      <c r="L15" s="140">
        <f t="shared" si="9"/>
        <v>22882</v>
      </c>
      <c r="M15" s="146">
        <f t="shared" si="10"/>
        <v>0.028100690499082148</v>
      </c>
      <c r="N15" s="145">
        <v>122614</v>
      </c>
      <c r="O15" s="141">
        <v>115872</v>
      </c>
      <c r="P15" s="142"/>
      <c r="Q15" s="141"/>
      <c r="R15" s="140">
        <f t="shared" si="11"/>
        <v>238486</v>
      </c>
      <c r="S15" s="144">
        <f t="shared" si="15"/>
        <v>0.037416165611003416</v>
      </c>
      <c r="T15" s="143">
        <v>138094</v>
      </c>
      <c r="U15" s="141">
        <v>126455</v>
      </c>
      <c r="V15" s="142"/>
      <c r="W15" s="141"/>
      <c r="X15" s="140">
        <f t="shared" si="12"/>
        <v>264549</v>
      </c>
      <c r="Y15" s="139">
        <f t="shared" si="13"/>
        <v>-0.09851861091896019</v>
      </c>
    </row>
    <row r="16" spans="1:25" ht="19.5" customHeight="1">
      <c r="A16" s="147" t="s">
        <v>237</v>
      </c>
      <c r="B16" s="145">
        <v>10662</v>
      </c>
      <c r="C16" s="141">
        <v>10589</v>
      </c>
      <c r="D16" s="142">
        <v>0</v>
      </c>
      <c r="E16" s="141">
        <v>0</v>
      </c>
      <c r="F16" s="140">
        <f t="shared" si="8"/>
        <v>21251</v>
      </c>
      <c r="G16" s="144">
        <f t="shared" si="14"/>
        <v>0.03246067860246934</v>
      </c>
      <c r="H16" s="143">
        <v>10150</v>
      </c>
      <c r="I16" s="141">
        <v>9996</v>
      </c>
      <c r="J16" s="142"/>
      <c r="K16" s="141"/>
      <c r="L16" s="140">
        <f t="shared" si="9"/>
        <v>20146</v>
      </c>
      <c r="M16" s="146">
        <f t="shared" si="10"/>
        <v>0.054849597935074046</v>
      </c>
      <c r="N16" s="145">
        <v>78543</v>
      </c>
      <c r="O16" s="141">
        <v>79080</v>
      </c>
      <c r="P16" s="142">
        <v>643</v>
      </c>
      <c r="Q16" s="141">
        <v>508</v>
      </c>
      <c r="R16" s="140">
        <f t="shared" si="11"/>
        <v>158774</v>
      </c>
      <c r="S16" s="144">
        <f t="shared" si="15"/>
        <v>0.0249101174858124</v>
      </c>
      <c r="T16" s="143">
        <v>103234</v>
      </c>
      <c r="U16" s="141">
        <v>99175</v>
      </c>
      <c r="V16" s="142"/>
      <c r="W16" s="141"/>
      <c r="X16" s="140">
        <f t="shared" si="12"/>
        <v>202409</v>
      </c>
      <c r="Y16" s="139">
        <f t="shared" si="13"/>
        <v>-0.215578358669822</v>
      </c>
    </row>
    <row r="17" spans="1:25" ht="19.5" customHeight="1">
      <c r="A17" s="147" t="s">
        <v>238</v>
      </c>
      <c r="B17" s="145">
        <v>9850</v>
      </c>
      <c r="C17" s="141">
        <v>10314</v>
      </c>
      <c r="D17" s="142">
        <v>0</v>
      </c>
      <c r="E17" s="141">
        <v>0</v>
      </c>
      <c r="F17" s="140">
        <f t="shared" si="8"/>
        <v>20164</v>
      </c>
      <c r="G17" s="144">
        <f t="shared" si="14"/>
        <v>0.030800297554947616</v>
      </c>
      <c r="H17" s="143"/>
      <c r="I17" s="141"/>
      <c r="J17" s="142"/>
      <c r="K17" s="141"/>
      <c r="L17" s="140">
        <f t="shared" si="9"/>
        <v>0</v>
      </c>
      <c r="M17" s="146" t="str">
        <f t="shared" si="10"/>
        <v>         /0</v>
      </c>
      <c r="N17" s="145">
        <v>83314</v>
      </c>
      <c r="O17" s="141">
        <v>81661</v>
      </c>
      <c r="P17" s="142"/>
      <c r="Q17" s="141"/>
      <c r="R17" s="140">
        <f t="shared" si="11"/>
        <v>164975</v>
      </c>
      <c r="S17" s="144">
        <f t="shared" si="15"/>
        <v>0.02588299489980665</v>
      </c>
      <c r="T17" s="143"/>
      <c r="U17" s="141"/>
      <c r="V17" s="142"/>
      <c r="W17" s="141"/>
      <c r="X17" s="140">
        <f t="shared" si="12"/>
        <v>0</v>
      </c>
      <c r="Y17" s="139" t="str">
        <f t="shared" si="13"/>
        <v>         /0</v>
      </c>
    </row>
    <row r="18" spans="1:25" ht="19.5" customHeight="1">
      <c r="A18" s="147" t="s">
        <v>239</v>
      </c>
      <c r="B18" s="145">
        <v>9259</v>
      </c>
      <c r="C18" s="141">
        <v>8216</v>
      </c>
      <c r="D18" s="142">
        <v>0</v>
      </c>
      <c r="E18" s="141">
        <v>0</v>
      </c>
      <c r="F18" s="140">
        <f t="shared" si="8"/>
        <v>17475</v>
      </c>
      <c r="G18" s="144">
        <f t="shared" si="14"/>
        <v>0.026692878385871335</v>
      </c>
      <c r="H18" s="143">
        <v>9809</v>
      </c>
      <c r="I18" s="141">
        <v>9157</v>
      </c>
      <c r="J18" s="142"/>
      <c r="K18" s="141"/>
      <c r="L18" s="140">
        <f t="shared" si="9"/>
        <v>18966</v>
      </c>
      <c r="M18" s="146">
        <f t="shared" si="10"/>
        <v>-0.07861436254349885</v>
      </c>
      <c r="N18" s="145">
        <v>92111</v>
      </c>
      <c r="O18" s="141">
        <v>81809</v>
      </c>
      <c r="P18" s="142"/>
      <c r="Q18" s="141"/>
      <c r="R18" s="140">
        <f t="shared" si="11"/>
        <v>173920</v>
      </c>
      <c r="S18" s="144">
        <f t="shared" si="15"/>
        <v>0.027286379590691755</v>
      </c>
      <c r="T18" s="143">
        <v>88250</v>
      </c>
      <c r="U18" s="141">
        <v>85435</v>
      </c>
      <c r="V18" s="142"/>
      <c r="W18" s="141"/>
      <c r="X18" s="140">
        <f t="shared" si="12"/>
        <v>173685</v>
      </c>
      <c r="Y18" s="139">
        <f t="shared" si="13"/>
        <v>0.00135302415292049</v>
      </c>
    </row>
    <row r="19" spans="1:25" ht="19.5" customHeight="1">
      <c r="A19" s="147" t="s">
        <v>240</v>
      </c>
      <c r="B19" s="145">
        <v>7818</v>
      </c>
      <c r="C19" s="141">
        <v>7730</v>
      </c>
      <c r="D19" s="142">
        <v>0</v>
      </c>
      <c r="E19" s="141">
        <v>0</v>
      </c>
      <c r="F19" s="140">
        <f t="shared" si="8"/>
        <v>15548</v>
      </c>
      <c r="G19" s="144">
        <f t="shared" si="14"/>
        <v>0.023749406188470816</v>
      </c>
      <c r="H19" s="143">
        <v>3797</v>
      </c>
      <c r="I19" s="141">
        <v>4025</v>
      </c>
      <c r="J19" s="142"/>
      <c r="K19" s="141"/>
      <c r="L19" s="140">
        <f t="shared" si="9"/>
        <v>7822</v>
      </c>
      <c r="M19" s="146">
        <f t="shared" si="10"/>
        <v>0.9877269240603426</v>
      </c>
      <c r="N19" s="145">
        <v>64105</v>
      </c>
      <c r="O19" s="141">
        <v>62291</v>
      </c>
      <c r="P19" s="142"/>
      <c r="Q19" s="141"/>
      <c r="R19" s="140">
        <f t="shared" si="11"/>
        <v>126396</v>
      </c>
      <c r="S19" s="144">
        <f t="shared" si="15"/>
        <v>0.019830319886988704</v>
      </c>
      <c r="T19" s="143">
        <v>37157</v>
      </c>
      <c r="U19" s="141">
        <v>36801</v>
      </c>
      <c r="V19" s="142"/>
      <c r="W19" s="141"/>
      <c r="X19" s="140">
        <f t="shared" si="12"/>
        <v>73958</v>
      </c>
      <c r="Y19" s="139">
        <f t="shared" si="13"/>
        <v>0.7090240406717325</v>
      </c>
    </row>
    <row r="20" spans="1:25" ht="19.5" customHeight="1">
      <c r="A20" s="147" t="s">
        <v>241</v>
      </c>
      <c r="B20" s="145">
        <v>6635</v>
      </c>
      <c r="C20" s="141">
        <v>7443</v>
      </c>
      <c r="D20" s="142">
        <v>0</v>
      </c>
      <c r="E20" s="141">
        <v>0</v>
      </c>
      <c r="F20" s="140">
        <f t="shared" si="8"/>
        <v>14078</v>
      </c>
      <c r="G20" s="144">
        <f t="shared" si="14"/>
        <v>0.021503996676182927</v>
      </c>
      <c r="H20" s="143">
        <v>6357</v>
      </c>
      <c r="I20" s="141">
        <v>8016</v>
      </c>
      <c r="J20" s="142"/>
      <c r="K20" s="141"/>
      <c r="L20" s="140">
        <f t="shared" si="9"/>
        <v>14373</v>
      </c>
      <c r="M20" s="146">
        <f t="shared" si="10"/>
        <v>-0.02052459472622281</v>
      </c>
      <c r="N20" s="145">
        <v>72312</v>
      </c>
      <c r="O20" s="141">
        <v>68320</v>
      </c>
      <c r="P20" s="142"/>
      <c r="Q20" s="141"/>
      <c r="R20" s="140">
        <f t="shared" si="11"/>
        <v>140632</v>
      </c>
      <c r="S20" s="144">
        <f t="shared" si="15"/>
        <v>0.022063811721470577</v>
      </c>
      <c r="T20" s="143">
        <v>71833</v>
      </c>
      <c r="U20" s="141">
        <v>67559</v>
      </c>
      <c r="V20" s="142"/>
      <c r="W20" s="141"/>
      <c r="X20" s="140">
        <f t="shared" si="12"/>
        <v>139392</v>
      </c>
      <c r="Y20" s="139">
        <f t="shared" si="13"/>
        <v>0.008895775941230477</v>
      </c>
    </row>
    <row r="21" spans="1:25" ht="19.5" customHeight="1">
      <c r="A21" s="147" t="s">
        <v>242</v>
      </c>
      <c r="B21" s="145">
        <v>6046</v>
      </c>
      <c r="C21" s="141">
        <v>6116</v>
      </c>
      <c r="D21" s="142">
        <v>521</v>
      </c>
      <c r="E21" s="141">
        <v>567</v>
      </c>
      <c r="F21" s="140">
        <f t="shared" si="8"/>
        <v>13250</v>
      </c>
      <c r="G21" s="144">
        <f t="shared" si="1"/>
        <v>0.02023923539987383</v>
      </c>
      <c r="H21" s="143">
        <v>6335</v>
      </c>
      <c r="I21" s="141">
        <v>6999</v>
      </c>
      <c r="J21" s="142">
        <v>296</v>
      </c>
      <c r="K21" s="141">
        <v>386</v>
      </c>
      <c r="L21" s="140">
        <f t="shared" si="9"/>
        <v>14016</v>
      </c>
      <c r="M21" s="146">
        <f t="shared" si="10"/>
        <v>-0.05465182648401823</v>
      </c>
      <c r="N21" s="145">
        <v>57825</v>
      </c>
      <c r="O21" s="141">
        <v>56467</v>
      </c>
      <c r="P21" s="142">
        <v>4447</v>
      </c>
      <c r="Q21" s="141">
        <v>4105</v>
      </c>
      <c r="R21" s="140">
        <f t="shared" si="11"/>
        <v>122844</v>
      </c>
      <c r="S21" s="144">
        <f t="shared" si="5"/>
        <v>0.019273045161217445</v>
      </c>
      <c r="T21" s="143">
        <v>55881</v>
      </c>
      <c r="U21" s="141">
        <v>56995</v>
      </c>
      <c r="V21" s="142">
        <v>4327</v>
      </c>
      <c r="W21" s="141">
        <v>4285</v>
      </c>
      <c r="X21" s="140">
        <f t="shared" si="12"/>
        <v>121488</v>
      </c>
      <c r="Y21" s="139">
        <f t="shared" si="13"/>
        <v>0.011161596207032831</v>
      </c>
    </row>
    <row r="22" spans="1:25" ht="19.5" customHeight="1">
      <c r="A22" s="147" t="s">
        <v>243</v>
      </c>
      <c r="B22" s="145">
        <v>6165</v>
      </c>
      <c r="C22" s="141">
        <v>6295</v>
      </c>
      <c r="D22" s="142">
        <v>0</v>
      </c>
      <c r="E22" s="141">
        <v>0</v>
      </c>
      <c r="F22" s="140">
        <f t="shared" si="8"/>
        <v>12460</v>
      </c>
      <c r="G22" s="144">
        <f t="shared" si="1"/>
        <v>0.019032518723202108</v>
      </c>
      <c r="H22" s="143">
        <v>6446</v>
      </c>
      <c r="I22" s="141">
        <v>6601</v>
      </c>
      <c r="J22" s="142"/>
      <c r="K22" s="141"/>
      <c r="L22" s="140">
        <f t="shared" si="9"/>
        <v>13047</v>
      </c>
      <c r="M22" s="146">
        <f t="shared" si="10"/>
        <v>-0.04499118571319072</v>
      </c>
      <c r="N22" s="145">
        <v>66973</v>
      </c>
      <c r="O22" s="141">
        <v>64007</v>
      </c>
      <c r="P22" s="142"/>
      <c r="Q22" s="141"/>
      <c r="R22" s="140">
        <f t="shared" si="11"/>
        <v>130980</v>
      </c>
      <c r="S22" s="144">
        <f t="shared" si="5"/>
        <v>0.020549505512815123</v>
      </c>
      <c r="T22" s="143">
        <v>65749</v>
      </c>
      <c r="U22" s="141">
        <v>63428</v>
      </c>
      <c r="V22" s="142"/>
      <c r="W22" s="141"/>
      <c r="X22" s="140">
        <f t="shared" si="12"/>
        <v>129177</v>
      </c>
      <c r="Y22" s="139">
        <f t="shared" si="13"/>
        <v>0.013957593069973795</v>
      </c>
    </row>
    <row r="23" spans="1:25" ht="19.5" customHeight="1">
      <c r="A23" s="147" t="s">
        <v>212</v>
      </c>
      <c r="B23" s="145">
        <v>5690</v>
      </c>
      <c r="C23" s="141">
        <v>6449</v>
      </c>
      <c r="D23" s="142">
        <v>0</v>
      </c>
      <c r="E23" s="141">
        <v>0</v>
      </c>
      <c r="F23" s="140">
        <f t="shared" si="0"/>
        <v>12139</v>
      </c>
      <c r="G23" s="144">
        <f t="shared" si="1"/>
        <v>0.01854219460521271</v>
      </c>
      <c r="H23" s="143">
        <v>2008</v>
      </c>
      <c r="I23" s="141">
        <v>2229</v>
      </c>
      <c r="J23" s="142"/>
      <c r="K23" s="141"/>
      <c r="L23" s="140">
        <f t="shared" si="2"/>
        <v>4237</v>
      </c>
      <c r="M23" s="146">
        <f t="shared" si="3"/>
        <v>1.8649988199197547</v>
      </c>
      <c r="N23" s="145">
        <v>32358</v>
      </c>
      <c r="O23" s="141">
        <v>33505</v>
      </c>
      <c r="P23" s="142"/>
      <c r="Q23" s="141"/>
      <c r="R23" s="140">
        <f t="shared" si="4"/>
        <v>65863</v>
      </c>
      <c r="S23" s="144">
        <f t="shared" si="5"/>
        <v>0.010333272878229825</v>
      </c>
      <c r="T23" s="143">
        <v>39113</v>
      </c>
      <c r="U23" s="141">
        <v>37200</v>
      </c>
      <c r="V23" s="142"/>
      <c r="W23" s="141"/>
      <c r="X23" s="140">
        <f t="shared" si="6"/>
        <v>76313</v>
      </c>
      <c r="Y23" s="139">
        <f t="shared" si="7"/>
        <v>-0.13693603973110746</v>
      </c>
    </row>
    <row r="24" spans="1:25" ht="19.5" customHeight="1">
      <c r="A24" s="147" t="s">
        <v>244</v>
      </c>
      <c r="B24" s="145">
        <v>5137</v>
      </c>
      <c r="C24" s="141">
        <v>6252</v>
      </c>
      <c r="D24" s="142">
        <v>0</v>
      </c>
      <c r="E24" s="141">
        <v>0</v>
      </c>
      <c r="F24" s="140">
        <f t="shared" si="0"/>
        <v>11389</v>
      </c>
      <c r="G24" s="144">
        <f t="shared" si="1"/>
        <v>0.017396577507106645</v>
      </c>
      <c r="H24" s="143">
        <v>4673</v>
      </c>
      <c r="I24" s="141">
        <v>5986</v>
      </c>
      <c r="J24" s="142"/>
      <c r="K24" s="141"/>
      <c r="L24" s="140">
        <f t="shared" si="2"/>
        <v>10659</v>
      </c>
      <c r="M24" s="146">
        <f t="shared" si="3"/>
        <v>0.06848672483347396</v>
      </c>
      <c r="N24" s="145">
        <v>58643</v>
      </c>
      <c r="O24" s="141">
        <v>54503</v>
      </c>
      <c r="P24" s="142"/>
      <c r="Q24" s="141"/>
      <c r="R24" s="140">
        <f t="shared" si="4"/>
        <v>113146</v>
      </c>
      <c r="S24" s="144">
        <f t="shared" si="5"/>
        <v>0.0177515219938386</v>
      </c>
      <c r="T24" s="143">
        <v>57911</v>
      </c>
      <c r="U24" s="141">
        <v>52866</v>
      </c>
      <c r="V24" s="142"/>
      <c r="W24" s="141"/>
      <c r="X24" s="140">
        <f t="shared" si="6"/>
        <v>110777</v>
      </c>
      <c r="Y24" s="139">
        <f t="shared" si="7"/>
        <v>0.02138530561398122</v>
      </c>
    </row>
    <row r="25" spans="1:25" ht="19.5" customHeight="1">
      <c r="A25" s="147" t="s">
        <v>245</v>
      </c>
      <c r="B25" s="145">
        <v>5169</v>
      </c>
      <c r="C25" s="141">
        <v>5661</v>
      </c>
      <c r="D25" s="142">
        <v>0</v>
      </c>
      <c r="E25" s="141">
        <v>0</v>
      </c>
      <c r="F25" s="140">
        <f t="shared" si="0"/>
        <v>10830</v>
      </c>
      <c r="G25" s="144">
        <f t="shared" si="1"/>
        <v>0.016542710896651592</v>
      </c>
      <c r="H25" s="143">
        <v>5295</v>
      </c>
      <c r="I25" s="141">
        <v>5705</v>
      </c>
      <c r="J25" s="142"/>
      <c r="K25" s="141"/>
      <c r="L25" s="140">
        <f t="shared" si="2"/>
        <v>11000</v>
      </c>
      <c r="M25" s="146">
        <f t="shared" si="3"/>
        <v>-0.015454545454545499</v>
      </c>
      <c r="N25" s="145">
        <v>62704</v>
      </c>
      <c r="O25" s="141">
        <v>60189</v>
      </c>
      <c r="P25" s="142"/>
      <c r="Q25" s="141"/>
      <c r="R25" s="140">
        <f t="shared" si="4"/>
        <v>122893</v>
      </c>
      <c r="S25" s="144">
        <f t="shared" si="5"/>
        <v>0.019280732791161923</v>
      </c>
      <c r="T25" s="143">
        <v>52624</v>
      </c>
      <c r="U25" s="141">
        <v>51789</v>
      </c>
      <c r="V25" s="142"/>
      <c r="W25" s="141"/>
      <c r="X25" s="140">
        <f t="shared" si="6"/>
        <v>104413</v>
      </c>
      <c r="Y25" s="139">
        <f t="shared" si="7"/>
        <v>0.1769894553360214</v>
      </c>
    </row>
    <row r="26" spans="1:25" ht="19.5" customHeight="1">
      <c r="A26" s="147" t="s">
        <v>246</v>
      </c>
      <c r="B26" s="145">
        <v>4786</v>
      </c>
      <c r="C26" s="141">
        <v>5479</v>
      </c>
      <c r="D26" s="142">
        <v>0</v>
      </c>
      <c r="E26" s="141">
        <v>0</v>
      </c>
      <c r="F26" s="140">
        <f t="shared" si="0"/>
        <v>10265</v>
      </c>
      <c r="G26" s="144">
        <f t="shared" si="1"/>
        <v>0.01567967934941169</v>
      </c>
      <c r="H26" s="143">
        <v>4237</v>
      </c>
      <c r="I26" s="141">
        <v>4497</v>
      </c>
      <c r="J26" s="142"/>
      <c r="K26" s="141"/>
      <c r="L26" s="140">
        <f t="shared" si="2"/>
        <v>8734</v>
      </c>
      <c r="M26" s="146">
        <f t="shared" si="3"/>
        <v>0.17529196244561485</v>
      </c>
      <c r="N26" s="145">
        <v>55127</v>
      </c>
      <c r="O26" s="141">
        <v>53372</v>
      </c>
      <c r="P26" s="142"/>
      <c r="Q26" s="141"/>
      <c r="R26" s="140">
        <f t="shared" si="4"/>
        <v>108499</v>
      </c>
      <c r="S26" s="144">
        <f t="shared" si="5"/>
        <v>0.017022452272369277</v>
      </c>
      <c r="T26" s="143">
        <v>87953</v>
      </c>
      <c r="U26" s="141">
        <v>84550</v>
      </c>
      <c r="V26" s="142"/>
      <c r="W26" s="141"/>
      <c r="X26" s="140">
        <f t="shared" si="6"/>
        <v>172503</v>
      </c>
      <c r="Y26" s="139">
        <f t="shared" si="7"/>
        <v>-0.3710312284424039</v>
      </c>
    </row>
    <row r="27" spans="1:25" ht="19.5" customHeight="1">
      <c r="A27" s="147" t="s">
        <v>247</v>
      </c>
      <c r="B27" s="145">
        <v>4076</v>
      </c>
      <c r="C27" s="141">
        <v>4251</v>
      </c>
      <c r="D27" s="142">
        <v>0</v>
      </c>
      <c r="E27" s="141">
        <v>0</v>
      </c>
      <c r="F27" s="140">
        <f t="shared" si="0"/>
        <v>8327</v>
      </c>
      <c r="G27" s="144">
        <f t="shared" si="1"/>
        <v>0.012719404767905614</v>
      </c>
      <c r="H27" s="143">
        <v>3336</v>
      </c>
      <c r="I27" s="141">
        <v>3501</v>
      </c>
      <c r="J27" s="142"/>
      <c r="K27" s="141"/>
      <c r="L27" s="140">
        <f t="shared" si="2"/>
        <v>6837</v>
      </c>
      <c r="M27" s="146" t="s">
        <v>50</v>
      </c>
      <c r="N27" s="145">
        <v>35002</v>
      </c>
      <c r="O27" s="141">
        <v>34514</v>
      </c>
      <c r="P27" s="142"/>
      <c r="Q27" s="141"/>
      <c r="R27" s="140">
        <f t="shared" si="4"/>
        <v>69516</v>
      </c>
      <c r="S27" s="144">
        <f t="shared" si="5"/>
        <v>0.010906393535111131</v>
      </c>
      <c r="T27" s="143">
        <v>29869</v>
      </c>
      <c r="U27" s="141">
        <v>30869</v>
      </c>
      <c r="V27" s="142"/>
      <c r="W27" s="141"/>
      <c r="X27" s="140">
        <f t="shared" si="6"/>
        <v>60738</v>
      </c>
      <c r="Y27" s="139">
        <f t="shared" si="7"/>
        <v>0.1445223747900819</v>
      </c>
    </row>
    <row r="28" spans="1:25" ht="19.5" customHeight="1">
      <c r="A28" s="147" t="s">
        <v>248</v>
      </c>
      <c r="B28" s="145">
        <v>3540</v>
      </c>
      <c r="C28" s="141">
        <v>3567</v>
      </c>
      <c r="D28" s="142">
        <v>0</v>
      </c>
      <c r="E28" s="141">
        <v>0</v>
      </c>
      <c r="F28" s="140">
        <f t="shared" si="0"/>
        <v>7107</v>
      </c>
      <c r="G28" s="144">
        <f t="shared" si="1"/>
        <v>0.01085586762165308</v>
      </c>
      <c r="H28" s="143">
        <v>2088</v>
      </c>
      <c r="I28" s="141">
        <v>2229</v>
      </c>
      <c r="J28" s="142"/>
      <c r="K28" s="141"/>
      <c r="L28" s="140">
        <f t="shared" si="2"/>
        <v>4317</v>
      </c>
      <c r="M28" s="146">
        <f t="shared" si="3"/>
        <v>0.6462821403752605</v>
      </c>
      <c r="N28" s="145">
        <v>28687</v>
      </c>
      <c r="O28" s="141">
        <v>28132</v>
      </c>
      <c r="P28" s="142"/>
      <c r="Q28" s="141"/>
      <c r="R28" s="140">
        <f t="shared" si="4"/>
        <v>56819</v>
      </c>
      <c r="S28" s="144">
        <f t="shared" si="5"/>
        <v>0.008914356037048729</v>
      </c>
      <c r="T28" s="143">
        <v>23124</v>
      </c>
      <c r="U28" s="141">
        <v>21783</v>
      </c>
      <c r="V28" s="142"/>
      <c r="W28" s="141"/>
      <c r="X28" s="140">
        <f t="shared" si="6"/>
        <v>44907</v>
      </c>
      <c r="Y28" s="139">
        <f t="shared" si="7"/>
        <v>0.2652593136927428</v>
      </c>
    </row>
    <row r="29" spans="1:25" ht="19.5" customHeight="1">
      <c r="A29" s="147" t="s">
        <v>249</v>
      </c>
      <c r="B29" s="145">
        <v>2370</v>
      </c>
      <c r="C29" s="141">
        <v>2661</v>
      </c>
      <c r="D29" s="142">
        <v>359</v>
      </c>
      <c r="E29" s="141">
        <v>557</v>
      </c>
      <c r="F29" s="140">
        <f t="shared" si="0"/>
        <v>5947</v>
      </c>
      <c r="G29" s="144">
        <f t="shared" si="1"/>
        <v>0.00908397984324903</v>
      </c>
      <c r="H29" s="143"/>
      <c r="I29" s="141"/>
      <c r="J29" s="142"/>
      <c r="K29" s="141"/>
      <c r="L29" s="140">
        <f t="shared" si="2"/>
        <v>0</v>
      </c>
      <c r="M29" s="146" t="str">
        <f t="shared" si="3"/>
        <v>         /0</v>
      </c>
      <c r="N29" s="145">
        <v>19443</v>
      </c>
      <c r="O29" s="141">
        <v>19887</v>
      </c>
      <c r="P29" s="142">
        <v>359</v>
      </c>
      <c r="Q29" s="141">
        <v>557</v>
      </c>
      <c r="R29" s="140">
        <f t="shared" si="4"/>
        <v>40246</v>
      </c>
      <c r="S29" s="144">
        <f t="shared" si="5"/>
        <v>0.006314211321337283</v>
      </c>
      <c r="T29" s="143"/>
      <c r="U29" s="141"/>
      <c r="V29" s="142"/>
      <c r="W29" s="141"/>
      <c r="X29" s="140">
        <f t="shared" si="6"/>
        <v>0</v>
      </c>
      <c r="Y29" s="139" t="str">
        <f t="shared" si="7"/>
        <v>         /0</v>
      </c>
    </row>
    <row r="30" spans="1:25" ht="19.5" customHeight="1">
      <c r="A30" s="147" t="s">
        <v>250</v>
      </c>
      <c r="B30" s="145">
        <v>2551</v>
      </c>
      <c r="C30" s="141">
        <v>2859</v>
      </c>
      <c r="D30" s="142">
        <v>0</v>
      </c>
      <c r="E30" s="141">
        <v>0</v>
      </c>
      <c r="F30" s="140">
        <f t="shared" si="0"/>
        <v>5410</v>
      </c>
      <c r="G30" s="144">
        <f t="shared" si="1"/>
        <v>0.008263718001005088</v>
      </c>
      <c r="H30" s="143">
        <v>2109</v>
      </c>
      <c r="I30" s="141">
        <v>2217</v>
      </c>
      <c r="J30" s="142"/>
      <c r="K30" s="141"/>
      <c r="L30" s="140">
        <f t="shared" si="2"/>
        <v>4326</v>
      </c>
      <c r="M30" s="146">
        <f t="shared" si="3"/>
        <v>0.250577901063338</v>
      </c>
      <c r="N30" s="145">
        <v>35885</v>
      </c>
      <c r="O30" s="141">
        <v>30512</v>
      </c>
      <c r="P30" s="142"/>
      <c r="Q30" s="141"/>
      <c r="R30" s="140">
        <f t="shared" si="4"/>
        <v>66397</v>
      </c>
      <c r="S30" s="144">
        <f t="shared" si="5"/>
        <v>0.010417052355583949</v>
      </c>
      <c r="T30" s="143">
        <v>28797</v>
      </c>
      <c r="U30" s="141">
        <v>24337</v>
      </c>
      <c r="V30" s="142"/>
      <c r="W30" s="141"/>
      <c r="X30" s="140">
        <f t="shared" si="6"/>
        <v>53134</v>
      </c>
      <c r="Y30" s="139">
        <f t="shared" si="7"/>
        <v>0.24961418300899618</v>
      </c>
    </row>
    <row r="31" spans="1:25" ht="19.5" customHeight="1">
      <c r="A31" s="147" t="s">
        <v>251</v>
      </c>
      <c r="B31" s="145">
        <v>2591</v>
      </c>
      <c r="C31" s="141">
        <v>2638</v>
      </c>
      <c r="D31" s="142">
        <v>0</v>
      </c>
      <c r="E31" s="141">
        <v>0</v>
      </c>
      <c r="F31" s="140">
        <f t="shared" si="0"/>
        <v>5229</v>
      </c>
      <c r="G31" s="144">
        <f t="shared" si="1"/>
        <v>0.00798724240799549</v>
      </c>
      <c r="H31" s="143">
        <v>938</v>
      </c>
      <c r="I31" s="141">
        <v>948</v>
      </c>
      <c r="J31" s="142">
        <v>218</v>
      </c>
      <c r="K31" s="141">
        <v>145</v>
      </c>
      <c r="L31" s="140">
        <f t="shared" si="2"/>
        <v>2249</v>
      </c>
      <c r="M31" s="146">
        <f t="shared" si="3"/>
        <v>1.3250333481547356</v>
      </c>
      <c r="N31" s="145">
        <v>12333</v>
      </c>
      <c r="O31" s="141">
        <v>13581</v>
      </c>
      <c r="P31" s="142">
        <v>919</v>
      </c>
      <c r="Q31" s="141">
        <v>1131</v>
      </c>
      <c r="R31" s="140">
        <f t="shared" si="4"/>
        <v>27964</v>
      </c>
      <c r="S31" s="144">
        <f t="shared" si="5"/>
        <v>0.004387283342192412</v>
      </c>
      <c r="T31" s="143">
        <v>8735</v>
      </c>
      <c r="U31" s="141">
        <v>8779</v>
      </c>
      <c r="V31" s="142">
        <v>6478</v>
      </c>
      <c r="W31" s="141">
        <v>6351</v>
      </c>
      <c r="X31" s="140">
        <f t="shared" si="6"/>
        <v>30343</v>
      </c>
      <c r="Y31" s="139">
        <f t="shared" si="7"/>
        <v>-0.07840358567050065</v>
      </c>
    </row>
    <row r="32" spans="1:25" ht="19.5" customHeight="1">
      <c r="A32" s="147" t="s">
        <v>252</v>
      </c>
      <c r="B32" s="145">
        <v>1129</v>
      </c>
      <c r="C32" s="141">
        <v>1105</v>
      </c>
      <c r="D32" s="142">
        <v>0</v>
      </c>
      <c r="E32" s="141">
        <v>0</v>
      </c>
      <c r="F32" s="140">
        <f t="shared" si="0"/>
        <v>2234</v>
      </c>
      <c r="G32" s="144">
        <f t="shared" si="1"/>
        <v>0.0034124114628919346</v>
      </c>
      <c r="H32" s="143">
        <v>2117</v>
      </c>
      <c r="I32" s="141">
        <v>1629</v>
      </c>
      <c r="J32" s="142"/>
      <c r="K32" s="141"/>
      <c r="L32" s="140">
        <f t="shared" si="2"/>
        <v>3746</v>
      </c>
      <c r="M32" s="146">
        <f t="shared" si="3"/>
        <v>-0.403630539241858</v>
      </c>
      <c r="N32" s="145">
        <v>12070</v>
      </c>
      <c r="O32" s="141">
        <v>10620</v>
      </c>
      <c r="P32" s="142"/>
      <c r="Q32" s="141"/>
      <c r="R32" s="140">
        <f t="shared" si="4"/>
        <v>22690</v>
      </c>
      <c r="S32" s="144">
        <f t="shared" si="5"/>
        <v>0.003559843335515156</v>
      </c>
      <c r="T32" s="143">
        <v>12881</v>
      </c>
      <c r="U32" s="141">
        <v>13201</v>
      </c>
      <c r="V32" s="142"/>
      <c r="W32" s="141"/>
      <c r="X32" s="140">
        <f t="shared" si="6"/>
        <v>26082</v>
      </c>
      <c r="Y32" s="139">
        <f t="shared" si="7"/>
        <v>-0.13005137642818798</v>
      </c>
    </row>
    <row r="33" spans="1:25" ht="19.5" customHeight="1">
      <c r="A33" s="147" t="s">
        <v>253</v>
      </c>
      <c r="B33" s="145">
        <v>749</v>
      </c>
      <c r="C33" s="141">
        <v>759</v>
      </c>
      <c r="D33" s="142">
        <v>0</v>
      </c>
      <c r="E33" s="141">
        <v>0</v>
      </c>
      <c r="F33" s="140">
        <f t="shared" si="0"/>
        <v>1508</v>
      </c>
      <c r="G33" s="144">
        <f t="shared" si="1"/>
        <v>0.002303454111925263</v>
      </c>
      <c r="H33" s="143">
        <v>611</v>
      </c>
      <c r="I33" s="141">
        <v>605</v>
      </c>
      <c r="J33" s="142"/>
      <c r="K33" s="141"/>
      <c r="L33" s="140">
        <f t="shared" si="2"/>
        <v>1216</v>
      </c>
      <c r="M33" s="146">
        <f t="shared" si="3"/>
        <v>0.24013157894736836</v>
      </c>
      <c r="N33" s="145">
        <v>7220</v>
      </c>
      <c r="O33" s="141">
        <v>6598</v>
      </c>
      <c r="P33" s="142"/>
      <c r="Q33" s="141"/>
      <c r="R33" s="140">
        <f t="shared" si="4"/>
        <v>13818</v>
      </c>
      <c r="S33" s="144">
        <f t="shared" si="5"/>
        <v>0.0021679116443432535</v>
      </c>
      <c r="T33" s="143">
        <v>3211</v>
      </c>
      <c r="U33" s="141">
        <v>3952</v>
      </c>
      <c r="V33" s="142"/>
      <c r="W33" s="141"/>
      <c r="X33" s="140">
        <f t="shared" si="6"/>
        <v>7163</v>
      </c>
      <c r="Y33" s="139">
        <f t="shared" si="7"/>
        <v>0.9290799944157475</v>
      </c>
    </row>
    <row r="34" spans="1:25" ht="19.5" customHeight="1">
      <c r="A34" s="147" t="s">
        <v>254</v>
      </c>
      <c r="B34" s="145">
        <v>288</v>
      </c>
      <c r="C34" s="141">
        <v>367</v>
      </c>
      <c r="D34" s="142">
        <v>252</v>
      </c>
      <c r="E34" s="141">
        <v>288</v>
      </c>
      <c r="F34" s="140">
        <f t="shared" si="0"/>
        <v>1195</v>
      </c>
      <c r="G34" s="144">
        <f t="shared" si="1"/>
        <v>0.0018253499096489983</v>
      </c>
      <c r="H34" s="143">
        <v>438</v>
      </c>
      <c r="I34" s="141">
        <v>489</v>
      </c>
      <c r="J34" s="142"/>
      <c r="K34" s="141"/>
      <c r="L34" s="140">
        <f t="shared" si="2"/>
        <v>927</v>
      </c>
      <c r="M34" s="146">
        <f t="shared" si="3"/>
        <v>0.28910463861920177</v>
      </c>
      <c r="N34" s="145">
        <v>3854</v>
      </c>
      <c r="O34" s="141">
        <v>4661</v>
      </c>
      <c r="P34" s="142">
        <v>252</v>
      </c>
      <c r="Q34" s="141">
        <v>288</v>
      </c>
      <c r="R34" s="140">
        <f t="shared" si="4"/>
        <v>9055</v>
      </c>
      <c r="S34" s="144">
        <f t="shared" si="5"/>
        <v>0.0014206426356584282</v>
      </c>
      <c r="T34" s="143">
        <v>4407</v>
      </c>
      <c r="U34" s="141">
        <v>4815</v>
      </c>
      <c r="V34" s="142">
        <v>0</v>
      </c>
      <c r="W34" s="141">
        <v>0</v>
      </c>
      <c r="X34" s="140">
        <f t="shared" si="6"/>
        <v>9222</v>
      </c>
      <c r="Y34" s="139">
        <f t="shared" si="7"/>
        <v>-0.018108870093255236</v>
      </c>
    </row>
    <row r="35" spans="1:25" ht="19.5" customHeight="1">
      <c r="A35" s="147" t="s">
        <v>255</v>
      </c>
      <c r="B35" s="145">
        <v>187</v>
      </c>
      <c r="C35" s="141">
        <v>152</v>
      </c>
      <c r="D35" s="142">
        <v>0</v>
      </c>
      <c r="E35" s="141">
        <v>0</v>
      </c>
      <c r="F35" s="140">
        <f t="shared" si="0"/>
        <v>339</v>
      </c>
      <c r="G35" s="144">
        <f t="shared" si="1"/>
        <v>0.0005178189283439417</v>
      </c>
      <c r="H35" s="143">
        <v>272</v>
      </c>
      <c r="I35" s="141">
        <v>234</v>
      </c>
      <c r="J35" s="142"/>
      <c r="K35" s="141"/>
      <c r="L35" s="140">
        <f t="shared" si="2"/>
        <v>506</v>
      </c>
      <c r="M35" s="146">
        <f t="shared" si="3"/>
        <v>-0.3300395256916996</v>
      </c>
      <c r="N35" s="145">
        <v>2477</v>
      </c>
      <c r="O35" s="141">
        <v>2362</v>
      </c>
      <c r="P35" s="142"/>
      <c r="Q35" s="141"/>
      <c r="R35" s="140">
        <f t="shared" si="4"/>
        <v>4839</v>
      </c>
      <c r="S35" s="144">
        <f t="shared" si="5"/>
        <v>0.0007591926796191203</v>
      </c>
      <c r="T35" s="143">
        <v>2216</v>
      </c>
      <c r="U35" s="141">
        <v>2080</v>
      </c>
      <c r="V35" s="142">
        <v>234</v>
      </c>
      <c r="W35" s="141">
        <v>192</v>
      </c>
      <c r="X35" s="140">
        <f t="shared" si="6"/>
        <v>4722</v>
      </c>
      <c r="Y35" s="139">
        <f t="shared" si="7"/>
        <v>0.024777636594663255</v>
      </c>
    </row>
    <row r="36" spans="1:25" ht="19.5" customHeight="1" thickBot="1">
      <c r="A36" s="138" t="s">
        <v>225</v>
      </c>
      <c r="B36" s="136">
        <v>0</v>
      </c>
      <c r="C36" s="132">
        <v>0</v>
      </c>
      <c r="D36" s="133">
        <v>62</v>
      </c>
      <c r="E36" s="132">
        <v>118</v>
      </c>
      <c r="F36" s="131">
        <f t="shared" si="0"/>
        <v>180</v>
      </c>
      <c r="G36" s="135">
        <f t="shared" si="1"/>
        <v>0.0002749481035454558</v>
      </c>
      <c r="H36" s="134">
        <v>16207</v>
      </c>
      <c r="I36" s="132">
        <v>17576</v>
      </c>
      <c r="J36" s="133">
        <v>464</v>
      </c>
      <c r="K36" s="132">
        <v>308</v>
      </c>
      <c r="L36" s="131">
        <f t="shared" si="2"/>
        <v>34555</v>
      </c>
      <c r="M36" s="137">
        <f t="shared" si="3"/>
        <v>-0.9947909130371871</v>
      </c>
      <c r="N36" s="136">
        <v>51902</v>
      </c>
      <c r="O36" s="132">
        <v>54354</v>
      </c>
      <c r="P36" s="133">
        <v>6244</v>
      </c>
      <c r="Q36" s="132">
        <v>5369</v>
      </c>
      <c r="R36" s="131">
        <f t="shared" si="4"/>
        <v>117869</v>
      </c>
      <c r="S36" s="135">
        <f t="shared" si="5"/>
        <v>0.018492515386242216</v>
      </c>
      <c r="T36" s="134">
        <v>173169</v>
      </c>
      <c r="U36" s="132">
        <v>173859</v>
      </c>
      <c r="V36" s="133">
        <v>3319</v>
      </c>
      <c r="W36" s="132">
        <v>3262</v>
      </c>
      <c r="X36" s="131">
        <f t="shared" si="6"/>
        <v>353609</v>
      </c>
      <c r="Y36" s="130">
        <f t="shared" si="7"/>
        <v>-0.666668551988213</v>
      </c>
    </row>
    <row r="37" ht="16.5" thickTop="1">
      <c r="A37" s="129" t="s">
        <v>201</v>
      </c>
    </row>
    <row r="38" ht="15.75">
      <c r="A38" s="129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7:Y65536 M37:M65536 Y3 M3 M5:M8 Y5:Y8">
    <cfRule type="cellIs" priority="3" dxfId="93" operator="lessThan" stopIfTrue="1">
      <formula>0</formula>
    </cfRule>
  </conditionalFormatting>
  <conditionalFormatting sqref="M9:M36 Y9:Y36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3" t="s">
        <v>28</v>
      </c>
      <c r="Y1" s="584"/>
    </row>
    <row r="2" ht="5.25" customHeight="1" thickBot="1"/>
    <row r="3" spans="1:25" ht="24.75" customHeight="1" thickTop="1">
      <c r="A3" s="585" t="s">
        <v>47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7"/>
    </row>
    <row r="4" spans="1:25" ht="21" customHeight="1" thickBot="1">
      <c r="A4" s="608" t="s">
        <v>45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10"/>
    </row>
    <row r="5" spans="1:25" s="174" customFormat="1" ht="19.5" customHeight="1" thickBot="1" thickTop="1">
      <c r="A5" s="588" t="s">
        <v>44</v>
      </c>
      <c r="B5" s="603" t="s">
        <v>36</v>
      </c>
      <c r="C5" s="604"/>
      <c r="D5" s="604"/>
      <c r="E5" s="604"/>
      <c r="F5" s="604"/>
      <c r="G5" s="604"/>
      <c r="H5" s="604"/>
      <c r="I5" s="604"/>
      <c r="J5" s="605"/>
      <c r="K5" s="605"/>
      <c r="L5" s="605"/>
      <c r="M5" s="606"/>
      <c r="N5" s="607" t="s">
        <v>35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6"/>
    </row>
    <row r="6" spans="1:25" s="173" customFormat="1" ht="26.25" customHeight="1" thickBot="1">
      <c r="A6" s="589"/>
      <c r="B6" s="595" t="s">
        <v>207</v>
      </c>
      <c r="C6" s="596"/>
      <c r="D6" s="596"/>
      <c r="E6" s="596"/>
      <c r="F6" s="597"/>
      <c r="G6" s="592" t="s">
        <v>34</v>
      </c>
      <c r="H6" s="595" t="s">
        <v>208</v>
      </c>
      <c r="I6" s="596"/>
      <c r="J6" s="596"/>
      <c r="K6" s="596"/>
      <c r="L6" s="597"/>
      <c r="M6" s="592" t="s">
        <v>33</v>
      </c>
      <c r="N6" s="602" t="s">
        <v>209</v>
      </c>
      <c r="O6" s="596"/>
      <c r="P6" s="596"/>
      <c r="Q6" s="596"/>
      <c r="R6" s="596"/>
      <c r="S6" s="592" t="s">
        <v>34</v>
      </c>
      <c r="T6" s="602" t="s">
        <v>210</v>
      </c>
      <c r="U6" s="596"/>
      <c r="V6" s="596"/>
      <c r="W6" s="596"/>
      <c r="X6" s="596"/>
      <c r="Y6" s="592" t="s">
        <v>33</v>
      </c>
    </row>
    <row r="7" spans="1:25" s="168" customFormat="1" ht="26.25" customHeight="1">
      <c r="A7" s="590"/>
      <c r="B7" s="575" t="s">
        <v>22</v>
      </c>
      <c r="C7" s="576"/>
      <c r="D7" s="577" t="s">
        <v>21</v>
      </c>
      <c r="E7" s="578"/>
      <c r="F7" s="579" t="s">
        <v>17</v>
      </c>
      <c r="G7" s="593"/>
      <c r="H7" s="575" t="s">
        <v>22</v>
      </c>
      <c r="I7" s="576"/>
      <c r="J7" s="577" t="s">
        <v>21</v>
      </c>
      <c r="K7" s="578"/>
      <c r="L7" s="579" t="s">
        <v>17</v>
      </c>
      <c r="M7" s="593"/>
      <c r="N7" s="576" t="s">
        <v>22</v>
      </c>
      <c r="O7" s="576"/>
      <c r="P7" s="581" t="s">
        <v>21</v>
      </c>
      <c r="Q7" s="576"/>
      <c r="R7" s="579" t="s">
        <v>17</v>
      </c>
      <c r="S7" s="593"/>
      <c r="T7" s="582" t="s">
        <v>22</v>
      </c>
      <c r="U7" s="578"/>
      <c r="V7" s="577" t="s">
        <v>21</v>
      </c>
      <c r="W7" s="598"/>
      <c r="X7" s="579" t="s">
        <v>17</v>
      </c>
      <c r="Y7" s="593"/>
    </row>
    <row r="8" spans="1:25" s="168" customFormat="1" ht="16.5" customHeight="1" thickBot="1">
      <c r="A8" s="591"/>
      <c r="B8" s="171" t="s">
        <v>31</v>
      </c>
      <c r="C8" s="169" t="s">
        <v>30</v>
      </c>
      <c r="D8" s="170" t="s">
        <v>31</v>
      </c>
      <c r="E8" s="169" t="s">
        <v>30</v>
      </c>
      <c r="F8" s="580"/>
      <c r="G8" s="594"/>
      <c r="H8" s="171" t="s">
        <v>31</v>
      </c>
      <c r="I8" s="169" t="s">
        <v>30</v>
      </c>
      <c r="J8" s="170" t="s">
        <v>31</v>
      </c>
      <c r="K8" s="169" t="s">
        <v>30</v>
      </c>
      <c r="L8" s="580"/>
      <c r="M8" s="594"/>
      <c r="N8" s="171" t="s">
        <v>31</v>
      </c>
      <c r="O8" s="169" t="s">
        <v>30</v>
      </c>
      <c r="P8" s="170" t="s">
        <v>31</v>
      </c>
      <c r="Q8" s="169" t="s">
        <v>30</v>
      </c>
      <c r="R8" s="580"/>
      <c r="S8" s="594"/>
      <c r="T8" s="171" t="s">
        <v>31</v>
      </c>
      <c r="U8" s="169" t="s">
        <v>30</v>
      </c>
      <c r="V8" s="170" t="s">
        <v>31</v>
      </c>
      <c r="W8" s="169" t="s">
        <v>30</v>
      </c>
      <c r="X8" s="580"/>
      <c r="Y8" s="594"/>
    </row>
    <row r="9" spans="1:25" s="175" customFormat="1" ht="18" customHeight="1" thickBot="1" thickTop="1">
      <c r="A9" s="185" t="s">
        <v>24</v>
      </c>
      <c r="B9" s="184">
        <f>SUM(B10:B40)</f>
        <v>26151.775</v>
      </c>
      <c r="C9" s="178">
        <f>SUM(C10:C40)</f>
        <v>17573.395</v>
      </c>
      <c r="D9" s="179">
        <f>SUM(D10:D40)</f>
        <v>2969.4410000000003</v>
      </c>
      <c r="E9" s="178">
        <f>SUM(E10:E40)</f>
        <v>2118.289</v>
      </c>
      <c r="F9" s="177">
        <f aca="true" t="shared" si="0" ref="F9:F23">SUM(B9:E9)</f>
        <v>48812.899999999994</v>
      </c>
      <c r="G9" s="181">
        <f aca="true" t="shared" si="1" ref="G9:G23">F9/$F$9</f>
        <v>1</v>
      </c>
      <c r="H9" s="180">
        <f>SUM(H10:H40)</f>
        <v>23228.910000000003</v>
      </c>
      <c r="I9" s="178">
        <f>SUM(I10:I40)</f>
        <v>16263.605000000001</v>
      </c>
      <c r="J9" s="179">
        <f>SUM(J10:J40)</f>
        <v>3827.076</v>
      </c>
      <c r="K9" s="178">
        <f>SUM(K10:K40)</f>
        <v>3287.1330000000003</v>
      </c>
      <c r="L9" s="177">
        <f aca="true" t="shared" si="2" ref="L9:L23">SUM(H9:K9)</f>
        <v>46606.72400000001</v>
      </c>
      <c r="M9" s="183">
        <f aca="true" t="shared" si="3" ref="M9:M23">IF(ISERROR(F9/L9-1),"         /0",(F9/L9-1))</f>
        <v>0.04733600241887803</v>
      </c>
      <c r="N9" s="182">
        <f>SUM(N10:N40)</f>
        <v>257495.43899999998</v>
      </c>
      <c r="O9" s="178">
        <f>SUM(O10:O40)</f>
        <v>167532.85499999998</v>
      </c>
      <c r="P9" s="179">
        <f>SUM(P10:P40)</f>
        <v>26622.376</v>
      </c>
      <c r="Q9" s="178">
        <f>SUM(Q10:Q40)</f>
        <v>18519.969</v>
      </c>
      <c r="R9" s="177">
        <f aca="true" t="shared" si="4" ref="R9:R23">SUM(N9:Q9)</f>
        <v>470170.63899999997</v>
      </c>
      <c r="S9" s="181">
        <f aca="true" t="shared" si="5" ref="S9:S23">R9/$R$9</f>
        <v>1</v>
      </c>
      <c r="T9" s="180">
        <f>SUM(T10:T40)</f>
        <v>238673.317</v>
      </c>
      <c r="U9" s="178">
        <f>SUM(U10:U40)</f>
        <v>155849.49699999997</v>
      </c>
      <c r="V9" s="179">
        <f>SUM(V10:V40)</f>
        <v>37145.674000000006</v>
      </c>
      <c r="W9" s="178">
        <f>SUM(W10:W40)</f>
        <v>24269.568</v>
      </c>
      <c r="X9" s="177">
        <f aca="true" t="shared" si="6" ref="X9:X23">SUM(T9:W9)</f>
        <v>455938.056</v>
      </c>
      <c r="Y9" s="176">
        <f>IF(ISERROR(R9/X9-1),"         /0",(R9/X9-1))</f>
        <v>0.03121604527786981</v>
      </c>
    </row>
    <row r="10" spans="1:25" ht="19.5" customHeight="1" thickTop="1">
      <c r="A10" s="156" t="s">
        <v>230</v>
      </c>
      <c r="B10" s="154">
        <v>6247.612</v>
      </c>
      <c r="C10" s="150">
        <v>5183.165</v>
      </c>
      <c r="D10" s="151">
        <v>0</v>
      </c>
      <c r="E10" s="150">
        <v>0</v>
      </c>
      <c r="F10" s="149">
        <f t="shared" si="0"/>
        <v>11430.777</v>
      </c>
      <c r="G10" s="153">
        <f t="shared" si="1"/>
        <v>0.23417533070151542</v>
      </c>
      <c r="H10" s="152">
        <v>5543.146000000001</v>
      </c>
      <c r="I10" s="150">
        <v>5343.022999999999</v>
      </c>
      <c r="J10" s="151"/>
      <c r="K10" s="150"/>
      <c r="L10" s="149">
        <f t="shared" si="2"/>
        <v>10886.169</v>
      </c>
      <c r="M10" s="155">
        <f t="shared" si="3"/>
        <v>0.0500275165671229</v>
      </c>
      <c r="N10" s="154">
        <v>56589.69900000003</v>
      </c>
      <c r="O10" s="150">
        <v>46691.724000000024</v>
      </c>
      <c r="P10" s="151"/>
      <c r="Q10" s="150"/>
      <c r="R10" s="149">
        <f t="shared" si="4"/>
        <v>103281.42300000005</v>
      </c>
      <c r="S10" s="153">
        <f t="shared" si="5"/>
        <v>0.21966795548881576</v>
      </c>
      <c r="T10" s="152">
        <v>44823.33400000002</v>
      </c>
      <c r="U10" s="150">
        <v>43555.66499999999</v>
      </c>
      <c r="V10" s="151"/>
      <c r="W10" s="150"/>
      <c r="X10" s="149">
        <f t="shared" si="6"/>
        <v>88378.99900000001</v>
      </c>
      <c r="Y10" s="148">
        <f aca="true" t="shared" si="7" ref="Y10:Y23">IF(ISERROR(R10/X10-1),"         /0",IF(R10/X10&gt;5,"  *  ",(R10/X10-1)))</f>
        <v>0.16861951559329214</v>
      </c>
    </row>
    <row r="11" spans="1:25" ht="19.5" customHeight="1">
      <c r="A11" s="147" t="s">
        <v>256</v>
      </c>
      <c r="B11" s="145">
        <v>3226.3980000000006</v>
      </c>
      <c r="C11" s="141">
        <v>2190.879</v>
      </c>
      <c r="D11" s="142">
        <v>0</v>
      </c>
      <c r="E11" s="141">
        <v>0</v>
      </c>
      <c r="F11" s="140">
        <f t="shared" si="0"/>
        <v>5417.277</v>
      </c>
      <c r="G11" s="144">
        <f t="shared" si="1"/>
        <v>0.11098043754827107</v>
      </c>
      <c r="H11" s="143">
        <v>3084.88</v>
      </c>
      <c r="I11" s="141">
        <v>2053.71</v>
      </c>
      <c r="J11" s="142"/>
      <c r="K11" s="141"/>
      <c r="L11" s="140">
        <f t="shared" si="2"/>
        <v>5138.59</v>
      </c>
      <c r="M11" s="146">
        <f t="shared" si="3"/>
        <v>0.05423413815852207</v>
      </c>
      <c r="N11" s="145">
        <v>27907.874999999996</v>
      </c>
      <c r="O11" s="141">
        <v>17928.901999999995</v>
      </c>
      <c r="P11" s="142"/>
      <c r="Q11" s="141"/>
      <c r="R11" s="140">
        <f t="shared" si="4"/>
        <v>45836.77699999999</v>
      </c>
      <c r="S11" s="144">
        <f t="shared" si="5"/>
        <v>0.09748966268393461</v>
      </c>
      <c r="T11" s="143">
        <v>30505.896999999994</v>
      </c>
      <c r="U11" s="141">
        <v>19185.088999999996</v>
      </c>
      <c r="V11" s="142"/>
      <c r="W11" s="141"/>
      <c r="X11" s="140">
        <f t="shared" si="6"/>
        <v>49690.98599999999</v>
      </c>
      <c r="Y11" s="139">
        <f t="shared" si="7"/>
        <v>-0.0775635444223225</v>
      </c>
    </row>
    <row r="12" spans="1:25" ht="19.5" customHeight="1">
      <c r="A12" s="147" t="s">
        <v>257</v>
      </c>
      <c r="B12" s="145">
        <v>3320.285</v>
      </c>
      <c r="C12" s="141">
        <v>1495.878</v>
      </c>
      <c r="D12" s="142">
        <v>102.255</v>
      </c>
      <c r="E12" s="141">
        <v>236.649</v>
      </c>
      <c r="F12" s="140">
        <f t="shared" si="0"/>
        <v>5155.067</v>
      </c>
      <c r="G12" s="144">
        <f t="shared" si="1"/>
        <v>0.10560870179809027</v>
      </c>
      <c r="H12" s="143">
        <v>2723.375</v>
      </c>
      <c r="I12" s="141">
        <v>763.113</v>
      </c>
      <c r="J12" s="142">
        <v>7.929</v>
      </c>
      <c r="K12" s="141">
        <v>595.866</v>
      </c>
      <c r="L12" s="140">
        <f t="shared" si="2"/>
        <v>4090.2830000000004</v>
      </c>
      <c r="M12" s="146">
        <f t="shared" si="3"/>
        <v>0.26032037392033747</v>
      </c>
      <c r="N12" s="145">
        <v>46085.477</v>
      </c>
      <c r="O12" s="141">
        <v>21296.387000000002</v>
      </c>
      <c r="P12" s="142">
        <v>1483.5590000000002</v>
      </c>
      <c r="Q12" s="141">
        <v>1086.403</v>
      </c>
      <c r="R12" s="140">
        <f t="shared" si="4"/>
        <v>69951.826</v>
      </c>
      <c r="S12" s="144">
        <f t="shared" si="5"/>
        <v>0.14877965614522348</v>
      </c>
      <c r="T12" s="143">
        <v>47660.944999999985</v>
      </c>
      <c r="U12" s="141">
        <v>17276.643</v>
      </c>
      <c r="V12" s="142">
        <v>1829.5430000000001</v>
      </c>
      <c r="W12" s="141">
        <v>3692.4379999999996</v>
      </c>
      <c r="X12" s="140">
        <f t="shared" si="6"/>
        <v>70459.56899999999</v>
      </c>
      <c r="Y12" s="139">
        <f t="shared" si="7"/>
        <v>-0.007206161025480995</v>
      </c>
    </row>
    <row r="13" spans="1:25" ht="19.5" customHeight="1">
      <c r="A13" s="147" t="s">
        <v>211</v>
      </c>
      <c r="B13" s="145">
        <v>2325.133</v>
      </c>
      <c r="C13" s="141">
        <v>1918.3529999999996</v>
      </c>
      <c r="D13" s="142">
        <v>0.859</v>
      </c>
      <c r="E13" s="141">
        <v>0</v>
      </c>
      <c r="F13" s="140">
        <f t="shared" si="0"/>
        <v>4244.344999999999</v>
      </c>
      <c r="G13" s="144">
        <f t="shared" si="1"/>
        <v>0.08695129771023644</v>
      </c>
      <c r="H13" s="143">
        <v>1571.879</v>
      </c>
      <c r="I13" s="141">
        <v>1160.9119999999998</v>
      </c>
      <c r="J13" s="142">
        <v>0.5</v>
      </c>
      <c r="K13" s="141">
        <v>0</v>
      </c>
      <c r="L13" s="140">
        <f t="shared" si="2"/>
        <v>2733.2909999999997</v>
      </c>
      <c r="M13" s="146">
        <f t="shared" si="3"/>
        <v>0.5528331963190161</v>
      </c>
      <c r="N13" s="145">
        <v>20720.714</v>
      </c>
      <c r="O13" s="141">
        <v>17160.352999999996</v>
      </c>
      <c r="P13" s="142">
        <v>1.812</v>
      </c>
      <c r="Q13" s="141">
        <v>0</v>
      </c>
      <c r="R13" s="140">
        <f t="shared" si="4"/>
        <v>37882.87899999999</v>
      </c>
      <c r="S13" s="144">
        <f t="shared" si="5"/>
        <v>0.08057261738115466</v>
      </c>
      <c r="T13" s="143">
        <v>15682.695999999994</v>
      </c>
      <c r="U13" s="141">
        <v>12533.188</v>
      </c>
      <c r="V13" s="142">
        <v>17.959999999999997</v>
      </c>
      <c r="W13" s="141">
        <v>9.966999999999999</v>
      </c>
      <c r="X13" s="140">
        <f t="shared" si="6"/>
        <v>28243.810999999994</v>
      </c>
      <c r="Y13" s="139">
        <f t="shared" si="7"/>
        <v>0.34128071456079345</v>
      </c>
    </row>
    <row r="14" spans="1:25" ht="19.5" customHeight="1">
      <c r="A14" s="147" t="s">
        <v>258</v>
      </c>
      <c r="B14" s="145">
        <v>1963.505</v>
      </c>
      <c r="C14" s="141">
        <v>1178.098</v>
      </c>
      <c r="D14" s="142">
        <v>0</v>
      </c>
      <c r="E14" s="141">
        <v>0</v>
      </c>
      <c r="F14" s="140">
        <f t="shared" si="0"/>
        <v>3141.603</v>
      </c>
      <c r="G14" s="144">
        <f t="shared" si="1"/>
        <v>0.06436009743326047</v>
      </c>
      <c r="H14" s="143">
        <v>1338.736</v>
      </c>
      <c r="I14" s="141">
        <v>885.2439999999999</v>
      </c>
      <c r="J14" s="142"/>
      <c r="K14" s="141"/>
      <c r="L14" s="140">
        <f t="shared" si="2"/>
        <v>2223.98</v>
      </c>
      <c r="M14" s="146">
        <f t="shared" si="3"/>
        <v>0.41260398025162104</v>
      </c>
      <c r="N14" s="145">
        <v>17888.385</v>
      </c>
      <c r="O14" s="141">
        <v>11202.486</v>
      </c>
      <c r="P14" s="142"/>
      <c r="Q14" s="141"/>
      <c r="R14" s="140">
        <f t="shared" si="4"/>
        <v>29090.871</v>
      </c>
      <c r="S14" s="144">
        <f t="shared" si="5"/>
        <v>0.0618730064937126</v>
      </c>
      <c r="T14" s="143">
        <v>13422.266000000003</v>
      </c>
      <c r="U14" s="141">
        <v>8389.455</v>
      </c>
      <c r="V14" s="142"/>
      <c r="W14" s="141"/>
      <c r="X14" s="140">
        <f t="shared" si="6"/>
        <v>21811.721000000005</v>
      </c>
      <c r="Y14" s="139">
        <f t="shared" si="7"/>
        <v>0.33372653171200906</v>
      </c>
    </row>
    <row r="15" spans="1:25" ht="19.5" customHeight="1">
      <c r="A15" s="147" t="s">
        <v>259</v>
      </c>
      <c r="B15" s="145">
        <v>1404.2839999999999</v>
      </c>
      <c r="C15" s="141">
        <v>1018.513</v>
      </c>
      <c r="D15" s="142">
        <v>0</v>
      </c>
      <c r="E15" s="141">
        <v>0</v>
      </c>
      <c r="F15" s="140">
        <f t="shared" si="0"/>
        <v>2422.797</v>
      </c>
      <c r="G15" s="144">
        <f t="shared" si="1"/>
        <v>0.04963435895019555</v>
      </c>
      <c r="H15" s="143">
        <v>1280.785</v>
      </c>
      <c r="I15" s="141">
        <v>692.734</v>
      </c>
      <c r="J15" s="142"/>
      <c r="K15" s="141"/>
      <c r="L15" s="140">
        <f t="shared" si="2"/>
        <v>1973.5190000000002</v>
      </c>
      <c r="M15" s="146">
        <f t="shared" si="3"/>
        <v>0.2276532427607738</v>
      </c>
      <c r="N15" s="145">
        <v>13468.350999999997</v>
      </c>
      <c r="O15" s="141">
        <v>7615.569000000001</v>
      </c>
      <c r="P15" s="142"/>
      <c r="Q15" s="141"/>
      <c r="R15" s="140">
        <f t="shared" si="4"/>
        <v>21083.92</v>
      </c>
      <c r="S15" s="144">
        <f t="shared" si="5"/>
        <v>0.04484312343459626</v>
      </c>
      <c r="T15" s="143">
        <v>13576.655999999997</v>
      </c>
      <c r="U15" s="141">
        <v>7603.976000000001</v>
      </c>
      <c r="V15" s="142"/>
      <c r="W15" s="141"/>
      <c r="X15" s="140">
        <f t="shared" si="6"/>
        <v>21180.631999999998</v>
      </c>
      <c r="Y15" s="139">
        <f t="shared" si="7"/>
        <v>-0.004566058274370621</v>
      </c>
    </row>
    <row r="16" spans="1:25" ht="19.5" customHeight="1">
      <c r="A16" s="147" t="s">
        <v>260</v>
      </c>
      <c r="B16" s="145">
        <v>0</v>
      </c>
      <c r="C16" s="141">
        <v>0</v>
      </c>
      <c r="D16" s="142">
        <v>1529.21</v>
      </c>
      <c r="E16" s="141">
        <v>682.254</v>
      </c>
      <c r="F16" s="140">
        <f>SUM(B16:E16)</f>
        <v>2211.464</v>
      </c>
      <c r="G16" s="144">
        <f>F16/$F$9</f>
        <v>0.04530490915311322</v>
      </c>
      <c r="H16" s="143"/>
      <c r="I16" s="141"/>
      <c r="J16" s="142">
        <v>1526.152</v>
      </c>
      <c r="K16" s="141">
        <v>1133.224</v>
      </c>
      <c r="L16" s="140">
        <f>SUM(H16:K16)</f>
        <v>2659.376</v>
      </c>
      <c r="M16" s="146">
        <f>IF(ISERROR(F16/L16-1),"         /0",(F16/L16-1))</f>
        <v>-0.16842748073232228</v>
      </c>
      <c r="N16" s="145"/>
      <c r="O16" s="141"/>
      <c r="P16" s="142">
        <v>12606.293000000001</v>
      </c>
      <c r="Q16" s="141">
        <v>5084.973</v>
      </c>
      <c r="R16" s="140">
        <f>SUM(N16:Q16)</f>
        <v>17691.266000000003</v>
      </c>
      <c r="S16" s="144">
        <f>R16/$R$9</f>
        <v>0.03762733044672321</v>
      </c>
      <c r="T16" s="143"/>
      <c r="U16" s="141"/>
      <c r="V16" s="142">
        <v>5040.823</v>
      </c>
      <c r="W16" s="141">
        <v>3051.4020000000005</v>
      </c>
      <c r="X16" s="140">
        <f>SUM(T16:W16)</f>
        <v>8092.225</v>
      </c>
      <c r="Y16" s="139">
        <f>IF(ISERROR(R16/X16-1),"         /0",IF(R16/X16&gt;5,"  *  ",(R16/X16-1)))</f>
        <v>1.1862054008631744</v>
      </c>
    </row>
    <row r="17" spans="1:25" ht="19.5" customHeight="1">
      <c r="A17" s="147" t="s">
        <v>261</v>
      </c>
      <c r="B17" s="145">
        <v>0</v>
      </c>
      <c r="C17" s="141">
        <v>0</v>
      </c>
      <c r="D17" s="142">
        <v>1092</v>
      </c>
      <c r="E17" s="141">
        <v>992.671</v>
      </c>
      <c r="F17" s="140">
        <f>SUM(B17:E17)</f>
        <v>2084.6710000000003</v>
      </c>
      <c r="G17" s="144">
        <f>F17/$F$9</f>
        <v>0.042707378582301</v>
      </c>
      <c r="H17" s="143"/>
      <c r="I17" s="141"/>
      <c r="J17" s="142">
        <v>1014</v>
      </c>
      <c r="K17" s="141">
        <v>1086.656</v>
      </c>
      <c r="L17" s="140">
        <f>SUM(H17:K17)</f>
        <v>2100.656</v>
      </c>
      <c r="M17" s="146">
        <f>IF(ISERROR(F17/L17-1),"         /0",(F17/L17-1))</f>
        <v>-0.007609527690397466</v>
      </c>
      <c r="N17" s="145"/>
      <c r="O17" s="141"/>
      <c r="P17" s="142">
        <v>9755.817</v>
      </c>
      <c r="Q17" s="141">
        <v>9112.99</v>
      </c>
      <c r="R17" s="140">
        <f>SUM(N17:Q17)</f>
        <v>18868.807</v>
      </c>
      <c r="S17" s="144">
        <f>R17/$R$9</f>
        <v>0.04013182754272328</v>
      </c>
      <c r="T17" s="143"/>
      <c r="U17" s="141"/>
      <c r="V17" s="142">
        <v>12342.758000000002</v>
      </c>
      <c r="W17" s="141">
        <v>10936.246000000003</v>
      </c>
      <c r="X17" s="140">
        <f>SUM(T17:W17)</f>
        <v>23279.004000000004</v>
      </c>
      <c r="Y17" s="139">
        <f>IF(ISERROR(R17/X17-1),"         /0",IF(R17/X17&gt;5,"  *  ",(R17/X17-1)))</f>
        <v>-0.18944955720614176</v>
      </c>
    </row>
    <row r="18" spans="1:25" ht="19.5" customHeight="1">
      <c r="A18" s="147" t="s">
        <v>227</v>
      </c>
      <c r="B18" s="145">
        <v>1099.561</v>
      </c>
      <c r="C18" s="141">
        <v>830.746</v>
      </c>
      <c r="D18" s="142">
        <v>0</v>
      </c>
      <c r="E18" s="141">
        <v>0</v>
      </c>
      <c r="F18" s="140">
        <f>SUM(B18:E18)</f>
        <v>1930.3069999999998</v>
      </c>
      <c r="G18" s="144">
        <f>F18/$F$9</f>
        <v>0.03954501781291421</v>
      </c>
      <c r="H18" s="143">
        <v>1529.817</v>
      </c>
      <c r="I18" s="141">
        <v>1173.686</v>
      </c>
      <c r="J18" s="142"/>
      <c r="K18" s="141"/>
      <c r="L18" s="140">
        <f>SUM(H18:K18)</f>
        <v>2703.5029999999997</v>
      </c>
      <c r="M18" s="146">
        <f>IF(ISERROR(F18/L18-1),"         /0",(F18/L18-1))</f>
        <v>-0.28599783318161665</v>
      </c>
      <c r="N18" s="145">
        <v>9495.414999999999</v>
      </c>
      <c r="O18" s="141">
        <v>8046.589999999998</v>
      </c>
      <c r="P18" s="142"/>
      <c r="Q18" s="141"/>
      <c r="R18" s="140">
        <f>SUM(N18:Q18)</f>
        <v>17542.004999999997</v>
      </c>
      <c r="S18" s="144">
        <f>R18/$R$9</f>
        <v>0.03730986910903213</v>
      </c>
      <c r="T18" s="143">
        <v>15568.406999999994</v>
      </c>
      <c r="U18" s="141">
        <v>11974.222999999996</v>
      </c>
      <c r="V18" s="142"/>
      <c r="W18" s="141"/>
      <c r="X18" s="140">
        <f>SUM(T18:W18)</f>
        <v>27542.62999999999</v>
      </c>
      <c r="Y18" s="139">
        <f>IF(ISERROR(R18/X18-1),"         /0",IF(R18/X18&gt;5,"  *  ",(R18/X18-1)))</f>
        <v>-0.36309622574169553</v>
      </c>
    </row>
    <row r="19" spans="1:25" ht="19.5" customHeight="1">
      <c r="A19" s="147" t="s">
        <v>262</v>
      </c>
      <c r="B19" s="145">
        <v>1291.891</v>
      </c>
      <c r="C19" s="141">
        <v>331.37399999999997</v>
      </c>
      <c r="D19" s="142">
        <v>0</v>
      </c>
      <c r="E19" s="141">
        <v>196.323</v>
      </c>
      <c r="F19" s="140">
        <f>SUM(B19:E19)</f>
        <v>1819.5880000000002</v>
      </c>
      <c r="G19" s="144">
        <f>F19/$F$9</f>
        <v>0.03727678543991446</v>
      </c>
      <c r="H19" s="143">
        <v>1439.902</v>
      </c>
      <c r="I19" s="141">
        <v>861.558</v>
      </c>
      <c r="J19" s="142"/>
      <c r="K19" s="141">
        <v>120.43299999999999</v>
      </c>
      <c r="L19" s="140">
        <f>SUM(H19:K19)</f>
        <v>2421.893</v>
      </c>
      <c r="M19" s="146">
        <f>IF(ISERROR(F19/L19-1),"         /0",(F19/L19-1))</f>
        <v>-0.24869182907750254</v>
      </c>
      <c r="N19" s="145">
        <v>19225.145</v>
      </c>
      <c r="O19" s="141">
        <v>5125.043</v>
      </c>
      <c r="P19" s="142">
        <v>1.242</v>
      </c>
      <c r="Q19" s="141">
        <v>2695.0789999999993</v>
      </c>
      <c r="R19" s="140">
        <f>SUM(N19:Q19)</f>
        <v>27046.509</v>
      </c>
      <c r="S19" s="144">
        <f>R19/$R$9</f>
        <v>0.05752487874939379</v>
      </c>
      <c r="T19" s="143">
        <v>15617.795000000002</v>
      </c>
      <c r="U19" s="141">
        <v>5005.278</v>
      </c>
      <c r="V19" s="142">
        <v>658.502</v>
      </c>
      <c r="W19" s="141">
        <v>1276.6200000000003</v>
      </c>
      <c r="X19" s="140">
        <f>SUM(T19:W19)</f>
        <v>22558.195000000003</v>
      </c>
      <c r="Y19" s="139">
        <f>IF(ISERROR(R19/X19-1),"         /0",IF(R19/X19&gt;5,"  *  ",(R19/X19-1)))</f>
        <v>0.1989660076969808</v>
      </c>
    </row>
    <row r="20" spans="1:25" ht="19.5" customHeight="1">
      <c r="A20" s="147" t="s">
        <v>263</v>
      </c>
      <c r="B20" s="145">
        <v>777.631</v>
      </c>
      <c r="C20" s="141">
        <v>398.193</v>
      </c>
      <c r="D20" s="142">
        <v>0</v>
      </c>
      <c r="E20" s="141">
        <v>0</v>
      </c>
      <c r="F20" s="140">
        <f t="shared" si="0"/>
        <v>1175.824</v>
      </c>
      <c r="G20" s="144">
        <f t="shared" si="1"/>
        <v>0.024088386471608943</v>
      </c>
      <c r="H20" s="143">
        <v>276.738</v>
      </c>
      <c r="I20" s="141">
        <v>137.922</v>
      </c>
      <c r="J20" s="142"/>
      <c r="K20" s="141"/>
      <c r="L20" s="140">
        <f t="shared" si="2"/>
        <v>414.65999999999997</v>
      </c>
      <c r="M20" s="146">
        <f t="shared" si="3"/>
        <v>1.8356340134085762</v>
      </c>
      <c r="N20" s="145">
        <v>5741.164999999999</v>
      </c>
      <c r="O20" s="141">
        <v>2846.6330000000003</v>
      </c>
      <c r="P20" s="142"/>
      <c r="Q20" s="141"/>
      <c r="R20" s="140">
        <f t="shared" si="4"/>
        <v>8587.797999999999</v>
      </c>
      <c r="S20" s="144">
        <f t="shared" si="5"/>
        <v>0.01826527921493626</v>
      </c>
      <c r="T20" s="143">
        <v>1978.6960000000001</v>
      </c>
      <c r="U20" s="141">
        <v>896.894</v>
      </c>
      <c r="V20" s="142"/>
      <c r="W20" s="141"/>
      <c r="X20" s="140">
        <f t="shared" si="6"/>
        <v>2875.59</v>
      </c>
      <c r="Y20" s="139">
        <f t="shared" si="7"/>
        <v>1.986447302988256</v>
      </c>
    </row>
    <row r="21" spans="1:25" ht="19.5" customHeight="1">
      <c r="A21" s="147" t="s">
        <v>264</v>
      </c>
      <c r="B21" s="145">
        <v>1050.442</v>
      </c>
      <c r="C21" s="141">
        <v>0</v>
      </c>
      <c r="D21" s="142">
        <v>0</v>
      </c>
      <c r="E21" s="141">
        <v>0</v>
      </c>
      <c r="F21" s="140">
        <f t="shared" si="0"/>
        <v>1050.442</v>
      </c>
      <c r="G21" s="144">
        <f t="shared" si="1"/>
        <v>0.02151976219401019</v>
      </c>
      <c r="H21" s="143">
        <v>526.989</v>
      </c>
      <c r="I21" s="141">
        <v>37.910999999999994</v>
      </c>
      <c r="J21" s="142"/>
      <c r="K21" s="141"/>
      <c r="L21" s="140">
        <f t="shared" si="2"/>
        <v>564.9</v>
      </c>
      <c r="M21" s="146">
        <f t="shared" si="3"/>
        <v>0.859518498849354</v>
      </c>
      <c r="N21" s="145">
        <v>8407.127</v>
      </c>
      <c r="O21" s="141">
        <v>1086.174</v>
      </c>
      <c r="P21" s="142"/>
      <c r="Q21" s="141"/>
      <c r="R21" s="140">
        <f t="shared" si="4"/>
        <v>9493.301</v>
      </c>
      <c r="S21" s="144">
        <f t="shared" si="5"/>
        <v>0.020191182121008625</v>
      </c>
      <c r="T21" s="143">
        <v>5182.012999999999</v>
      </c>
      <c r="U21" s="141">
        <v>399.832</v>
      </c>
      <c r="V21" s="142"/>
      <c r="W21" s="141"/>
      <c r="X21" s="140">
        <f t="shared" si="6"/>
        <v>5581.844999999999</v>
      </c>
      <c r="Y21" s="139">
        <f t="shared" si="7"/>
        <v>0.7007460794773055</v>
      </c>
    </row>
    <row r="22" spans="1:25" ht="19.5" customHeight="1">
      <c r="A22" s="147" t="s">
        <v>236</v>
      </c>
      <c r="B22" s="145">
        <v>353.805</v>
      </c>
      <c r="C22" s="141">
        <v>471.266</v>
      </c>
      <c r="D22" s="142">
        <v>0</v>
      </c>
      <c r="E22" s="141">
        <v>0</v>
      </c>
      <c r="F22" s="140">
        <f t="shared" si="0"/>
        <v>825.071</v>
      </c>
      <c r="G22" s="144">
        <f t="shared" si="1"/>
        <v>0.016902724484716133</v>
      </c>
      <c r="H22" s="143">
        <v>327.204</v>
      </c>
      <c r="I22" s="141">
        <v>462.512</v>
      </c>
      <c r="J22" s="142"/>
      <c r="K22" s="141"/>
      <c r="L22" s="140">
        <f t="shared" si="2"/>
        <v>789.716</v>
      </c>
      <c r="M22" s="146">
        <f t="shared" si="3"/>
        <v>0.044769258822158875</v>
      </c>
      <c r="N22" s="145">
        <v>2157.095</v>
      </c>
      <c r="O22" s="141">
        <v>4560.293</v>
      </c>
      <c r="P22" s="142"/>
      <c r="Q22" s="141"/>
      <c r="R22" s="140">
        <f t="shared" si="4"/>
        <v>6717.387999999999</v>
      </c>
      <c r="S22" s="144">
        <f t="shared" si="5"/>
        <v>0.014287127784684998</v>
      </c>
      <c r="T22" s="143">
        <v>1959.115</v>
      </c>
      <c r="U22" s="141">
        <v>5058.624999999999</v>
      </c>
      <c r="V22" s="142"/>
      <c r="W22" s="141"/>
      <c r="X22" s="140">
        <f t="shared" si="6"/>
        <v>7017.739999999999</v>
      </c>
      <c r="Y22" s="139">
        <f t="shared" si="7"/>
        <v>-0.04279896376896264</v>
      </c>
    </row>
    <row r="23" spans="1:25" ht="19.5" customHeight="1">
      <c r="A23" s="147" t="s">
        <v>226</v>
      </c>
      <c r="B23" s="145">
        <v>498.693</v>
      </c>
      <c r="C23" s="141">
        <v>325.77099999999996</v>
      </c>
      <c r="D23" s="142">
        <v>0</v>
      </c>
      <c r="E23" s="141">
        <v>0</v>
      </c>
      <c r="F23" s="140">
        <f t="shared" si="0"/>
        <v>824.4639999999999</v>
      </c>
      <c r="G23" s="144">
        <f t="shared" si="1"/>
        <v>0.016890289247309627</v>
      </c>
      <c r="H23" s="143">
        <v>366.233</v>
      </c>
      <c r="I23" s="141">
        <v>252.591</v>
      </c>
      <c r="J23" s="142"/>
      <c r="K23" s="141"/>
      <c r="L23" s="140">
        <f t="shared" si="2"/>
        <v>618.8240000000001</v>
      </c>
      <c r="M23" s="146">
        <f t="shared" si="3"/>
        <v>0.3323077320853747</v>
      </c>
      <c r="N23" s="145">
        <v>3124.2689999999993</v>
      </c>
      <c r="O23" s="141">
        <v>2768.441</v>
      </c>
      <c r="P23" s="142"/>
      <c r="Q23" s="141"/>
      <c r="R23" s="140">
        <f t="shared" si="4"/>
        <v>5892.709999999999</v>
      </c>
      <c r="S23" s="144">
        <f t="shared" si="5"/>
        <v>0.012533130551352866</v>
      </c>
      <c r="T23" s="143">
        <v>4141.599000000001</v>
      </c>
      <c r="U23" s="141">
        <v>2785.074</v>
      </c>
      <c r="V23" s="142"/>
      <c r="W23" s="141"/>
      <c r="X23" s="140">
        <f t="shared" si="6"/>
        <v>6926.673000000001</v>
      </c>
      <c r="Y23" s="139">
        <f t="shared" si="7"/>
        <v>-0.1492726739085274</v>
      </c>
    </row>
    <row r="24" spans="1:25" ht="19.5" customHeight="1">
      <c r="A24" s="147" t="s">
        <v>245</v>
      </c>
      <c r="B24" s="145">
        <v>282.942</v>
      </c>
      <c r="C24" s="141">
        <v>425.726</v>
      </c>
      <c r="D24" s="142">
        <v>0</v>
      </c>
      <c r="E24" s="141">
        <v>0</v>
      </c>
      <c r="F24" s="140">
        <f aca="true" t="shared" si="8" ref="F24:F29">SUM(B24:E24)</f>
        <v>708.668</v>
      </c>
      <c r="G24" s="144">
        <f aca="true" t="shared" si="9" ref="G24:G29">F24/$F$9</f>
        <v>0.01451804748334969</v>
      </c>
      <c r="H24" s="143">
        <v>144.147</v>
      </c>
      <c r="I24" s="141">
        <v>202.591</v>
      </c>
      <c r="J24" s="142"/>
      <c r="K24" s="141"/>
      <c r="L24" s="140">
        <f aca="true" t="shared" si="10" ref="L24:L29">SUM(H24:K24)</f>
        <v>346.738</v>
      </c>
      <c r="M24" s="146" t="s">
        <v>50</v>
      </c>
      <c r="N24" s="145">
        <v>1755.407</v>
      </c>
      <c r="O24" s="141">
        <v>2877.9410000000003</v>
      </c>
      <c r="P24" s="142"/>
      <c r="Q24" s="141"/>
      <c r="R24" s="140">
        <f aca="true" t="shared" si="11" ref="R24:R29">SUM(N24:Q24)</f>
        <v>4633.348</v>
      </c>
      <c r="S24" s="144">
        <f aca="true" t="shared" si="12" ref="S24:S29">R24/$R$9</f>
        <v>0.009854609402778977</v>
      </c>
      <c r="T24" s="143">
        <v>1402.4740000000002</v>
      </c>
      <c r="U24" s="141">
        <v>1647.916</v>
      </c>
      <c r="V24" s="142"/>
      <c r="W24" s="141"/>
      <c r="X24" s="140">
        <f aca="true" t="shared" si="13" ref="X24:X29">SUM(T24:W24)</f>
        <v>3050.3900000000003</v>
      </c>
      <c r="Y24" s="139">
        <f aca="true" t="shared" si="14" ref="Y24:Y29">IF(ISERROR(R24/X24-1),"         /0",IF(R24/X24&gt;5,"  *  ",(R24/X24-1)))</f>
        <v>0.5189362671658377</v>
      </c>
    </row>
    <row r="25" spans="1:25" ht="19.5" customHeight="1">
      <c r="A25" s="147" t="s">
        <v>213</v>
      </c>
      <c r="B25" s="145">
        <v>351.7219999999999</v>
      </c>
      <c r="C25" s="141">
        <v>199.82199999999995</v>
      </c>
      <c r="D25" s="142">
        <v>0</v>
      </c>
      <c r="E25" s="141">
        <v>0</v>
      </c>
      <c r="F25" s="140">
        <f t="shared" si="8"/>
        <v>551.5439999999999</v>
      </c>
      <c r="G25" s="144">
        <f t="shared" si="9"/>
        <v>0.011299144283580774</v>
      </c>
      <c r="H25" s="143">
        <v>323.65200000000004</v>
      </c>
      <c r="I25" s="141">
        <v>213.542</v>
      </c>
      <c r="J25" s="142">
        <v>0.252</v>
      </c>
      <c r="K25" s="141">
        <v>0.25</v>
      </c>
      <c r="L25" s="140">
        <f t="shared" si="10"/>
        <v>537.696</v>
      </c>
      <c r="M25" s="146">
        <f>IF(ISERROR(F25/L25-1),"         /0",(F25/L25-1))</f>
        <v>0.02575432958400259</v>
      </c>
      <c r="N25" s="145">
        <v>3157.732000000001</v>
      </c>
      <c r="O25" s="141">
        <v>1772.7369999999999</v>
      </c>
      <c r="P25" s="142">
        <v>2.234</v>
      </c>
      <c r="Q25" s="141">
        <v>2.645</v>
      </c>
      <c r="R25" s="140">
        <f t="shared" si="11"/>
        <v>4935.348000000002</v>
      </c>
      <c r="S25" s="144">
        <f t="shared" si="12"/>
        <v>0.010496929392479572</v>
      </c>
      <c r="T25" s="143">
        <v>3140.089000000001</v>
      </c>
      <c r="U25" s="141">
        <v>1390.8439999999996</v>
      </c>
      <c r="V25" s="142">
        <v>3.036</v>
      </c>
      <c r="W25" s="141">
        <v>2.208</v>
      </c>
      <c r="X25" s="140">
        <f t="shared" si="13"/>
        <v>4536.177000000001</v>
      </c>
      <c r="Y25" s="139">
        <f t="shared" si="14"/>
        <v>0.08799722762140916</v>
      </c>
    </row>
    <row r="26" spans="1:25" ht="19.5" customHeight="1">
      <c r="A26" s="147" t="s">
        <v>265</v>
      </c>
      <c r="B26" s="145">
        <v>335.591</v>
      </c>
      <c r="C26" s="141">
        <v>172.142</v>
      </c>
      <c r="D26" s="142">
        <v>0</v>
      </c>
      <c r="E26" s="141">
        <v>0</v>
      </c>
      <c r="F26" s="140">
        <f t="shared" si="8"/>
        <v>507.733</v>
      </c>
      <c r="G26" s="144">
        <f t="shared" si="9"/>
        <v>0.0104016151468157</v>
      </c>
      <c r="H26" s="143">
        <v>377.303</v>
      </c>
      <c r="I26" s="141">
        <v>123.077</v>
      </c>
      <c r="J26" s="142"/>
      <c r="K26" s="141"/>
      <c r="L26" s="140">
        <f t="shared" si="10"/>
        <v>500.38</v>
      </c>
      <c r="M26" s="146">
        <f>IF(ISERROR(F26/L26-1),"         /0",(F26/L26-1))</f>
        <v>0.014694831927734908</v>
      </c>
      <c r="N26" s="145">
        <v>3572.756</v>
      </c>
      <c r="O26" s="141">
        <v>1276.5770000000002</v>
      </c>
      <c r="P26" s="142"/>
      <c r="Q26" s="141"/>
      <c r="R26" s="140">
        <f t="shared" si="11"/>
        <v>4849.3330000000005</v>
      </c>
      <c r="S26" s="144">
        <f t="shared" si="12"/>
        <v>0.010313985174220972</v>
      </c>
      <c r="T26" s="143">
        <v>3186.187</v>
      </c>
      <c r="U26" s="141">
        <v>1560.5919999999999</v>
      </c>
      <c r="V26" s="142"/>
      <c r="W26" s="141"/>
      <c r="X26" s="140">
        <f t="shared" si="13"/>
        <v>4746.7789999999995</v>
      </c>
      <c r="Y26" s="139">
        <f t="shared" si="14"/>
        <v>0.02160496623078534</v>
      </c>
    </row>
    <row r="27" spans="1:25" ht="19.5" customHeight="1">
      <c r="A27" s="147" t="s">
        <v>266</v>
      </c>
      <c r="B27" s="145">
        <v>291.03</v>
      </c>
      <c r="C27" s="141">
        <v>80.31</v>
      </c>
      <c r="D27" s="142">
        <v>0</v>
      </c>
      <c r="E27" s="141">
        <v>0</v>
      </c>
      <c r="F27" s="140">
        <f t="shared" si="8"/>
        <v>371.34</v>
      </c>
      <c r="G27" s="144">
        <f t="shared" si="9"/>
        <v>0.007607415252935188</v>
      </c>
      <c r="H27" s="143">
        <v>835.582</v>
      </c>
      <c r="I27" s="141">
        <v>405.253</v>
      </c>
      <c r="J27" s="142"/>
      <c r="K27" s="141"/>
      <c r="L27" s="140">
        <f t="shared" si="10"/>
        <v>1240.835</v>
      </c>
      <c r="M27" s="146">
        <f>IF(ISERROR(F27/L27-1),"         /0",(F27/L27-1))</f>
        <v>-0.7007337800755137</v>
      </c>
      <c r="N27" s="145">
        <v>5055.321</v>
      </c>
      <c r="O27" s="141">
        <v>1654.949</v>
      </c>
      <c r="P27" s="142"/>
      <c r="Q27" s="141"/>
      <c r="R27" s="140">
        <f t="shared" si="11"/>
        <v>6710.27</v>
      </c>
      <c r="S27" s="144">
        <f t="shared" si="12"/>
        <v>0.01427198860029199</v>
      </c>
      <c r="T27" s="143">
        <v>5984.367</v>
      </c>
      <c r="U27" s="141">
        <v>2827.6530000000007</v>
      </c>
      <c r="V27" s="142"/>
      <c r="W27" s="141"/>
      <c r="X27" s="140">
        <f t="shared" si="13"/>
        <v>8812.02</v>
      </c>
      <c r="Y27" s="139">
        <f t="shared" si="14"/>
        <v>-0.23850944505346106</v>
      </c>
    </row>
    <row r="28" spans="1:25" ht="19.5" customHeight="1">
      <c r="A28" s="147" t="s">
        <v>267</v>
      </c>
      <c r="B28" s="145">
        <v>222.153</v>
      </c>
      <c r="C28" s="141">
        <v>130.198</v>
      </c>
      <c r="D28" s="142">
        <v>0</v>
      </c>
      <c r="E28" s="141">
        <v>0</v>
      </c>
      <c r="F28" s="140">
        <f t="shared" si="8"/>
        <v>352.351</v>
      </c>
      <c r="G28" s="144">
        <f t="shared" si="9"/>
        <v>0.007218399234628552</v>
      </c>
      <c r="H28" s="143">
        <v>298.082</v>
      </c>
      <c r="I28" s="141">
        <v>48.041</v>
      </c>
      <c r="J28" s="142"/>
      <c r="K28" s="141"/>
      <c r="L28" s="140">
        <f t="shared" si="10"/>
        <v>346.123</v>
      </c>
      <c r="M28" s="146">
        <f>IF(ISERROR(F28/L28-1),"         /0",(F28/L28-1))</f>
        <v>0.017993603429994565</v>
      </c>
      <c r="N28" s="145">
        <v>2908.4669999999996</v>
      </c>
      <c r="O28" s="141">
        <v>1424.1050000000002</v>
      </c>
      <c r="P28" s="142">
        <v>152.362</v>
      </c>
      <c r="Q28" s="141">
        <v>12.477</v>
      </c>
      <c r="R28" s="140">
        <f t="shared" si="11"/>
        <v>4497.411</v>
      </c>
      <c r="S28" s="144">
        <f t="shared" si="12"/>
        <v>0.009565486712580538</v>
      </c>
      <c r="T28" s="143">
        <v>2621.471</v>
      </c>
      <c r="U28" s="141">
        <v>818.048</v>
      </c>
      <c r="V28" s="142"/>
      <c r="W28" s="141"/>
      <c r="X28" s="140">
        <f t="shared" si="13"/>
        <v>3439.5190000000002</v>
      </c>
      <c r="Y28" s="139">
        <f t="shared" si="14"/>
        <v>0.3075697503052024</v>
      </c>
    </row>
    <row r="29" spans="1:25" ht="19.5" customHeight="1">
      <c r="A29" s="147" t="s">
        <v>234</v>
      </c>
      <c r="B29" s="145">
        <v>226.7779999999999</v>
      </c>
      <c r="C29" s="141">
        <v>124.222</v>
      </c>
      <c r="D29" s="142">
        <v>0</v>
      </c>
      <c r="E29" s="141">
        <v>0</v>
      </c>
      <c r="F29" s="140">
        <f t="shared" si="8"/>
        <v>350.9999999999999</v>
      </c>
      <c r="G29" s="144">
        <f t="shared" si="9"/>
        <v>0.007190722124684252</v>
      </c>
      <c r="H29" s="143">
        <v>149.771</v>
      </c>
      <c r="I29" s="141">
        <v>67.026</v>
      </c>
      <c r="J29" s="142"/>
      <c r="K29" s="141"/>
      <c r="L29" s="140">
        <f t="shared" si="10"/>
        <v>216.79699999999997</v>
      </c>
      <c r="M29" s="146">
        <f>IF(ISERROR(F29/L29-1),"         /0",(F29/L29-1))</f>
        <v>0.6190260935345044</v>
      </c>
      <c r="N29" s="145">
        <v>1873.0229999999992</v>
      </c>
      <c r="O29" s="141">
        <v>1462.1149999999998</v>
      </c>
      <c r="P29" s="142"/>
      <c r="Q29" s="141"/>
      <c r="R29" s="140">
        <f t="shared" si="11"/>
        <v>3335.137999999999</v>
      </c>
      <c r="S29" s="144">
        <f t="shared" si="12"/>
        <v>0.007093462933145851</v>
      </c>
      <c r="T29" s="143">
        <v>1811.0699999999997</v>
      </c>
      <c r="U29" s="141">
        <v>877.5679999999999</v>
      </c>
      <c r="V29" s="142"/>
      <c r="W29" s="141"/>
      <c r="X29" s="140">
        <f t="shared" si="13"/>
        <v>2688.6379999999995</v>
      </c>
      <c r="Y29" s="139">
        <f t="shared" si="14"/>
        <v>0.2404563202632708</v>
      </c>
    </row>
    <row r="30" spans="1:25" ht="19.5" customHeight="1">
      <c r="A30" s="147" t="s">
        <v>244</v>
      </c>
      <c r="B30" s="145">
        <v>118.636</v>
      </c>
      <c r="C30" s="141">
        <v>211.151</v>
      </c>
      <c r="D30" s="142">
        <v>0</v>
      </c>
      <c r="E30" s="141">
        <v>0</v>
      </c>
      <c r="F30" s="140">
        <f aca="true" t="shared" si="15" ref="F30:F36">SUM(B30:E30)</f>
        <v>329.78700000000003</v>
      </c>
      <c r="G30" s="144">
        <f aca="true" t="shared" si="16" ref="G30:G36">F30/$F$9</f>
        <v>0.006756144379866799</v>
      </c>
      <c r="H30" s="143">
        <v>63.306</v>
      </c>
      <c r="I30" s="141">
        <v>199.091</v>
      </c>
      <c r="J30" s="142"/>
      <c r="K30" s="141"/>
      <c r="L30" s="140">
        <f aca="true" t="shared" si="17" ref="L30:L36">SUM(H30:K30)</f>
        <v>262.397</v>
      </c>
      <c r="M30" s="146">
        <f aca="true" t="shared" si="18" ref="M30:M36">IF(ISERROR(F30/L30-1),"         /0",(F30/L30-1))</f>
        <v>0.25682458259812435</v>
      </c>
      <c r="N30" s="145">
        <v>472.211</v>
      </c>
      <c r="O30" s="141">
        <v>1821.581</v>
      </c>
      <c r="P30" s="142"/>
      <c r="Q30" s="141"/>
      <c r="R30" s="140">
        <f aca="true" t="shared" si="19" ref="R30:R36">SUM(N30:Q30)</f>
        <v>2293.792</v>
      </c>
      <c r="S30" s="144">
        <f aca="true" t="shared" si="20" ref="S30:S36">R30/$R$9</f>
        <v>0.004878637264289062</v>
      </c>
      <c r="T30" s="143">
        <v>532.371</v>
      </c>
      <c r="U30" s="141">
        <v>1812.969</v>
      </c>
      <c r="V30" s="142"/>
      <c r="W30" s="141"/>
      <c r="X30" s="140">
        <f aca="true" t="shared" si="21" ref="X30:X36">SUM(T30:W30)</f>
        <v>2345.34</v>
      </c>
      <c r="Y30" s="139">
        <f aca="true" t="shared" si="22" ref="Y30:Y36">IF(ISERROR(R30/X30-1),"         /0",IF(R30/X30&gt;5,"  *  ",(R30/X30-1)))</f>
        <v>-0.021978902845642967</v>
      </c>
    </row>
    <row r="31" spans="1:25" ht="19.5" customHeight="1">
      <c r="A31" s="147" t="s">
        <v>233</v>
      </c>
      <c r="B31" s="145">
        <v>80.249</v>
      </c>
      <c r="C31" s="141">
        <v>226.665</v>
      </c>
      <c r="D31" s="142">
        <v>0</v>
      </c>
      <c r="E31" s="141">
        <v>0</v>
      </c>
      <c r="F31" s="140">
        <f>SUM(B31:E31)</f>
        <v>306.914</v>
      </c>
      <c r="G31" s="144">
        <f>F31/$F$9</f>
        <v>0.006287559231268784</v>
      </c>
      <c r="H31" s="143">
        <v>84.22999999999999</v>
      </c>
      <c r="I31" s="141">
        <v>208.23299999999998</v>
      </c>
      <c r="J31" s="142"/>
      <c r="K31" s="141"/>
      <c r="L31" s="140">
        <f>SUM(H31:K31)</f>
        <v>292.46299999999997</v>
      </c>
      <c r="M31" s="146">
        <f>IF(ISERROR(F31/L31-1),"         /0",(F31/L31-1))</f>
        <v>0.04941137853335298</v>
      </c>
      <c r="N31" s="145">
        <v>872.6420000000002</v>
      </c>
      <c r="O31" s="141">
        <v>2549.98</v>
      </c>
      <c r="P31" s="142"/>
      <c r="Q31" s="141"/>
      <c r="R31" s="140">
        <f>SUM(N31:Q31)</f>
        <v>3422.6220000000003</v>
      </c>
      <c r="S31" s="144">
        <f>R31/$R$9</f>
        <v>0.0072795315489702465</v>
      </c>
      <c r="T31" s="143">
        <v>859.3539999999998</v>
      </c>
      <c r="U31" s="141">
        <v>2027.1330000000003</v>
      </c>
      <c r="V31" s="142">
        <v>0</v>
      </c>
      <c r="W31" s="141">
        <v>0.03</v>
      </c>
      <c r="X31" s="140">
        <f>SUM(T31:W31)</f>
        <v>2886.5170000000003</v>
      </c>
      <c r="Y31" s="139">
        <f>IF(ISERROR(R31/X31-1),"         /0",IF(R31/X31&gt;5,"  *  ",(R31/X31-1)))</f>
        <v>0.1857272969464583</v>
      </c>
    </row>
    <row r="32" spans="1:25" ht="19.5" customHeight="1">
      <c r="A32" s="147" t="s">
        <v>250</v>
      </c>
      <c r="B32" s="145">
        <v>129.8</v>
      </c>
      <c r="C32" s="141">
        <v>157.39</v>
      </c>
      <c r="D32" s="142">
        <v>0</v>
      </c>
      <c r="E32" s="141">
        <v>0</v>
      </c>
      <c r="F32" s="140">
        <f t="shared" si="15"/>
        <v>287.19</v>
      </c>
      <c r="G32" s="144">
        <f t="shared" si="16"/>
        <v>0.005883485717914732</v>
      </c>
      <c r="H32" s="143">
        <v>83.476</v>
      </c>
      <c r="I32" s="141">
        <v>74.814</v>
      </c>
      <c r="J32" s="142"/>
      <c r="K32" s="141"/>
      <c r="L32" s="140">
        <f t="shared" si="17"/>
        <v>158.29</v>
      </c>
      <c r="M32" s="146">
        <f t="shared" si="18"/>
        <v>0.8143281319097859</v>
      </c>
      <c r="N32" s="145">
        <v>1000.9350000000002</v>
      </c>
      <c r="O32" s="141">
        <v>1157.09</v>
      </c>
      <c r="P32" s="142"/>
      <c r="Q32" s="141"/>
      <c r="R32" s="140">
        <f t="shared" si="19"/>
        <v>2158.025</v>
      </c>
      <c r="S32" s="144">
        <f t="shared" si="20"/>
        <v>0.00458987614494575</v>
      </c>
      <c r="T32" s="143">
        <v>791.3670000000001</v>
      </c>
      <c r="U32" s="141">
        <v>727.611</v>
      </c>
      <c r="V32" s="142"/>
      <c r="W32" s="141"/>
      <c r="X32" s="140">
        <f t="shared" si="21"/>
        <v>1518.978</v>
      </c>
      <c r="Y32" s="139">
        <f t="shared" si="22"/>
        <v>0.42070852902412015</v>
      </c>
    </row>
    <row r="33" spans="1:25" ht="19.5" customHeight="1">
      <c r="A33" s="147" t="s">
        <v>241</v>
      </c>
      <c r="B33" s="145">
        <v>7.041</v>
      </c>
      <c r="C33" s="141">
        <v>233.091</v>
      </c>
      <c r="D33" s="142">
        <v>0</v>
      </c>
      <c r="E33" s="141">
        <v>0</v>
      </c>
      <c r="F33" s="140">
        <f t="shared" si="15"/>
        <v>240.132</v>
      </c>
      <c r="G33" s="144">
        <f t="shared" si="16"/>
        <v>0.0049194372798993715</v>
      </c>
      <c r="H33" s="143">
        <v>10.767</v>
      </c>
      <c r="I33" s="141">
        <v>242.872</v>
      </c>
      <c r="J33" s="142"/>
      <c r="K33" s="141"/>
      <c r="L33" s="140">
        <f t="shared" si="17"/>
        <v>253.639</v>
      </c>
      <c r="M33" s="146">
        <f t="shared" si="18"/>
        <v>-0.053252851493658326</v>
      </c>
      <c r="N33" s="145">
        <v>107.898</v>
      </c>
      <c r="O33" s="141">
        <v>2187.998</v>
      </c>
      <c r="P33" s="142"/>
      <c r="Q33" s="141"/>
      <c r="R33" s="140">
        <f t="shared" si="19"/>
        <v>2295.896</v>
      </c>
      <c r="S33" s="144">
        <f t="shared" si="20"/>
        <v>0.004883112235343136</v>
      </c>
      <c r="T33" s="143">
        <v>122.912</v>
      </c>
      <c r="U33" s="141">
        <v>2471.5249999999996</v>
      </c>
      <c r="V33" s="142"/>
      <c r="W33" s="141"/>
      <c r="X33" s="140">
        <f t="shared" si="21"/>
        <v>2594.4369999999994</v>
      </c>
      <c r="Y33" s="139">
        <f t="shared" si="22"/>
        <v>-0.11506966636692251</v>
      </c>
    </row>
    <row r="34" spans="1:25" ht="19.5" customHeight="1">
      <c r="A34" s="147" t="s">
        <v>268</v>
      </c>
      <c r="B34" s="145">
        <v>0</v>
      </c>
      <c r="C34" s="141">
        <v>0</v>
      </c>
      <c r="D34" s="142">
        <v>190.507</v>
      </c>
      <c r="E34" s="141">
        <v>5.416</v>
      </c>
      <c r="F34" s="140">
        <f t="shared" si="15"/>
        <v>195.923</v>
      </c>
      <c r="G34" s="144">
        <f t="shared" si="16"/>
        <v>0.004013754560782089</v>
      </c>
      <c r="H34" s="143"/>
      <c r="I34" s="141"/>
      <c r="J34" s="142">
        <v>386.691</v>
      </c>
      <c r="K34" s="141">
        <v>26.396</v>
      </c>
      <c r="L34" s="140">
        <f t="shared" si="17"/>
        <v>413.087</v>
      </c>
      <c r="M34" s="146">
        <f t="shared" si="18"/>
        <v>-0.5257100804431027</v>
      </c>
      <c r="N34" s="145"/>
      <c r="O34" s="141"/>
      <c r="P34" s="142">
        <v>1824.236</v>
      </c>
      <c r="Q34" s="141">
        <v>193.863</v>
      </c>
      <c r="R34" s="140">
        <f t="shared" si="19"/>
        <v>2018.0990000000002</v>
      </c>
      <c r="S34" s="144">
        <f t="shared" si="20"/>
        <v>0.004292269300976066</v>
      </c>
      <c r="T34" s="143"/>
      <c r="U34" s="141"/>
      <c r="V34" s="142">
        <v>2878.223</v>
      </c>
      <c r="W34" s="141">
        <v>211.24900000000002</v>
      </c>
      <c r="X34" s="140">
        <f t="shared" si="21"/>
        <v>3089.4719999999998</v>
      </c>
      <c r="Y34" s="139">
        <f t="shared" si="22"/>
        <v>-0.34678190965964395</v>
      </c>
    </row>
    <row r="35" spans="1:25" ht="19.5" customHeight="1">
      <c r="A35" s="147" t="s">
        <v>237</v>
      </c>
      <c r="B35" s="145">
        <v>86.229</v>
      </c>
      <c r="C35" s="141">
        <v>82.17300000000002</v>
      </c>
      <c r="D35" s="142">
        <v>0</v>
      </c>
      <c r="E35" s="141">
        <v>0</v>
      </c>
      <c r="F35" s="140">
        <f t="shared" si="15"/>
        <v>168.40200000000002</v>
      </c>
      <c r="G35" s="144">
        <f t="shared" si="16"/>
        <v>0.0034499486815985124</v>
      </c>
      <c r="H35" s="143">
        <v>109.03599999999999</v>
      </c>
      <c r="I35" s="141">
        <v>117.73599999999998</v>
      </c>
      <c r="J35" s="142"/>
      <c r="K35" s="141"/>
      <c r="L35" s="140">
        <f t="shared" si="17"/>
        <v>226.77199999999996</v>
      </c>
      <c r="M35" s="146">
        <f t="shared" si="18"/>
        <v>-0.25739509286860796</v>
      </c>
      <c r="N35" s="145">
        <v>863.172</v>
      </c>
      <c r="O35" s="141">
        <v>606.9060000000001</v>
      </c>
      <c r="P35" s="142">
        <v>0.35</v>
      </c>
      <c r="Q35" s="141">
        <v>0</v>
      </c>
      <c r="R35" s="140">
        <f t="shared" si="19"/>
        <v>1470.4279999999999</v>
      </c>
      <c r="S35" s="144">
        <f t="shared" si="20"/>
        <v>0.0031274347609783434</v>
      </c>
      <c r="T35" s="143">
        <v>1140.8209999999997</v>
      </c>
      <c r="U35" s="141">
        <v>952.5310000000003</v>
      </c>
      <c r="V35" s="142"/>
      <c r="W35" s="141"/>
      <c r="X35" s="140">
        <f t="shared" si="21"/>
        <v>2093.352</v>
      </c>
      <c r="Y35" s="139">
        <f t="shared" si="22"/>
        <v>-0.29757250572287897</v>
      </c>
    </row>
    <row r="36" spans="1:25" ht="19.5" customHeight="1">
      <c r="A36" s="147" t="s">
        <v>248</v>
      </c>
      <c r="B36" s="145">
        <v>78.771</v>
      </c>
      <c r="C36" s="141">
        <v>38.833999999999996</v>
      </c>
      <c r="D36" s="142">
        <v>0</v>
      </c>
      <c r="E36" s="141">
        <v>0</v>
      </c>
      <c r="F36" s="140">
        <f t="shared" si="15"/>
        <v>117.60499999999999</v>
      </c>
      <c r="G36" s="144">
        <f t="shared" si="16"/>
        <v>0.0024093016395256173</v>
      </c>
      <c r="H36" s="143">
        <v>127.018</v>
      </c>
      <c r="I36" s="141">
        <v>57.099</v>
      </c>
      <c r="J36" s="142"/>
      <c r="K36" s="141"/>
      <c r="L36" s="140">
        <f t="shared" si="17"/>
        <v>184.117</v>
      </c>
      <c r="M36" s="146">
        <f t="shared" si="18"/>
        <v>-0.36124855390865596</v>
      </c>
      <c r="N36" s="145">
        <v>975.259</v>
      </c>
      <c r="O36" s="141">
        <v>490.071</v>
      </c>
      <c r="P36" s="142"/>
      <c r="Q36" s="141"/>
      <c r="R36" s="140">
        <f t="shared" si="19"/>
        <v>1465.33</v>
      </c>
      <c r="S36" s="144">
        <f t="shared" si="20"/>
        <v>0.0031165918890992254</v>
      </c>
      <c r="T36" s="143">
        <v>898.6500000000001</v>
      </c>
      <c r="U36" s="141">
        <v>664.3900000000002</v>
      </c>
      <c r="V36" s="142"/>
      <c r="W36" s="141"/>
      <c r="X36" s="140">
        <f t="shared" si="21"/>
        <v>1563.0400000000004</v>
      </c>
      <c r="Y36" s="139">
        <f t="shared" si="22"/>
        <v>-0.06251279557784861</v>
      </c>
    </row>
    <row r="37" spans="1:25" ht="19.5" customHeight="1">
      <c r="A37" s="147" t="s">
        <v>239</v>
      </c>
      <c r="B37" s="145">
        <v>71.468</v>
      </c>
      <c r="C37" s="141">
        <v>39.016000000000005</v>
      </c>
      <c r="D37" s="142">
        <v>0</v>
      </c>
      <c r="E37" s="141">
        <v>0</v>
      </c>
      <c r="F37" s="140">
        <f>SUM(B37:E37)</f>
        <v>110.48400000000001</v>
      </c>
      <c r="G37" s="144">
        <f>F37/$F$9</f>
        <v>0.0022634180718621518</v>
      </c>
      <c r="H37" s="143">
        <v>60.237</v>
      </c>
      <c r="I37" s="141">
        <v>42.154</v>
      </c>
      <c r="J37" s="142"/>
      <c r="K37" s="141"/>
      <c r="L37" s="140">
        <f>SUM(H37:K37)</f>
        <v>102.391</v>
      </c>
      <c r="M37" s="146">
        <f>IF(ISERROR(F37/L37-1),"         /0",(F37/L37-1))</f>
        <v>0.07904015001318476</v>
      </c>
      <c r="N37" s="145">
        <v>644.518</v>
      </c>
      <c r="O37" s="141">
        <v>389.54299999999995</v>
      </c>
      <c r="P37" s="142"/>
      <c r="Q37" s="141"/>
      <c r="R37" s="140">
        <f>SUM(N37:Q37)</f>
        <v>1034.061</v>
      </c>
      <c r="S37" s="144">
        <f>R37/$R$9</f>
        <v>0.002199331294270802</v>
      </c>
      <c r="T37" s="143">
        <v>574.828</v>
      </c>
      <c r="U37" s="141">
        <v>426.453</v>
      </c>
      <c r="V37" s="142"/>
      <c r="W37" s="141"/>
      <c r="X37" s="140">
        <f>SUM(T37:W37)</f>
        <v>1001.281</v>
      </c>
      <c r="Y37" s="139">
        <f>IF(ISERROR(R37/X37-1),"         /0",IF(R37/X37&gt;5,"  *  ",(R37/X37-1)))</f>
        <v>0.03273806254188383</v>
      </c>
    </row>
    <row r="38" spans="1:25" ht="19.5" customHeight="1">
      <c r="A38" s="147" t="s">
        <v>242</v>
      </c>
      <c r="B38" s="145">
        <v>59.47200000000001</v>
      </c>
      <c r="C38" s="141">
        <v>40.703</v>
      </c>
      <c r="D38" s="142">
        <v>1.46</v>
      </c>
      <c r="E38" s="141">
        <v>1.529</v>
      </c>
      <c r="F38" s="140">
        <f>SUM(B38:E38)</f>
        <v>103.164</v>
      </c>
      <c r="G38" s="144">
        <f>F38/$F$9</f>
        <v>0.0021134577130225824</v>
      </c>
      <c r="H38" s="143">
        <v>39.019000000000005</v>
      </c>
      <c r="I38" s="141">
        <v>23.041</v>
      </c>
      <c r="J38" s="142">
        <v>0</v>
      </c>
      <c r="K38" s="141">
        <v>0</v>
      </c>
      <c r="L38" s="140">
        <f>SUM(H38:K38)</f>
        <v>62.06</v>
      </c>
      <c r="M38" s="146">
        <f>IF(ISERROR(F38/L38-1),"         /0",(F38/L38-1))</f>
        <v>0.6623267805349662</v>
      </c>
      <c r="N38" s="145">
        <v>588.644</v>
      </c>
      <c r="O38" s="141">
        <v>335.603</v>
      </c>
      <c r="P38" s="142">
        <v>7.732</v>
      </c>
      <c r="Q38" s="141">
        <v>7.56</v>
      </c>
      <c r="R38" s="140">
        <f>SUM(N38:Q38)</f>
        <v>939.539</v>
      </c>
      <c r="S38" s="144">
        <f>R38/$R$9</f>
        <v>0.00199829364504405</v>
      </c>
      <c r="T38" s="143">
        <v>475.06399999999985</v>
      </c>
      <c r="U38" s="141">
        <v>167.56300000000005</v>
      </c>
      <c r="V38" s="142">
        <v>0</v>
      </c>
      <c r="W38" s="141">
        <v>0</v>
      </c>
      <c r="X38" s="140">
        <f>SUM(T38:W38)</f>
        <v>642.627</v>
      </c>
      <c r="Y38" s="139">
        <f>IF(ISERROR(R38/X38-1),"         /0",IF(R38/X38&gt;5,"  *  ",(R38/X38-1)))</f>
        <v>0.4620285173203118</v>
      </c>
    </row>
    <row r="39" spans="1:25" ht="19.5" customHeight="1">
      <c r="A39" s="147" t="s">
        <v>238</v>
      </c>
      <c r="B39" s="145">
        <v>63.668000000000006</v>
      </c>
      <c r="C39" s="141">
        <v>30.836</v>
      </c>
      <c r="D39" s="142">
        <v>0</v>
      </c>
      <c r="E39" s="141">
        <v>0</v>
      </c>
      <c r="F39" s="140">
        <f>SUM(B39:E39)</f>
        <v>94.504</v>
      </c>
      <c r="G39" s="144">
        <f>F39/$F$9</f>
        <v>0.0019360455945047316</v>
      </c>
      <c r="H39" s="143"/>
      <c r="I39" s="141"/>
      <c r="J39" s="142"/>
      <c r="K39" s="141"/>
      <c r="L39" s="140">
        <f>SUM(H39:K39)</f>
        <v>0</v>
      </c>
      <c r="M39" s="146" t="str">
        <f>IF(ISERROR(F39/L39-1),"         /0",(F39/L39-1))</f>
        <v>         /0</v>
      </c>
      <c r="N39" s="145">
        <v>491.368</v>
      </c>
      <c r="O39" s="141">
        <v>197.659</v>
      </c>
      <c r="P39" s="142"/>
      <c r="Q39" s="141"/>
      <c r="R39" s="140">
        <f>SUM(N39:Q39)</f>
        <v>689.027</v>
      </c>
      <c r="S39" s="144">
        <f>R39/$R$9</f>
        <v>0.0014654828329252608</v>
      </c>
      <c r="T39" s="143"/>
      <c r="U39" s="141"/>
      <c r="V39" s="142"/>
      <c r="W39" s="141"/>
      <c r="X39" s="140">
        <f>SUM(T39:W39)</f>
        <v>0</v>
      </c>
      <c r="Y39" s="139" t="str">
        <f>IF(ISERROR(R39/X39-1),"         /0",IF(R39/X39&gt;5,"  *  ",(R39/X39-1)))</f>
        <v>         /0</v>
      </c>
    </row>
    <row r="40" spans="1:25" ht="19.5" customHeight="1" thickBot="1">
      <c r="A40" s="138" t="s">
        <v>225</v>
      </c>
      <c r="B40" s="136">
        <v>186.98499999999999</v>
      </c>
      <c r="C40" s="132">
        <v>38.88000000000001</v>
      </c>
      <c r="D40" s="133">
        <v>53.15</v>
      </c>
      <c r="E40" s="132">
        <v>3.4469999999999996</v>
      </c>
      <c r="F40" s="131">
        <f>SUM(B40:E40)</f>
        <v>282.462</v>
      </c>
      <c r="G40" s="135">
        <f>F40/$F$9</f>
        <v>0.0057866260763036</v>
      </c>
      <c r="H40" s="134">
        <v>513.5999999999999</v>
      </c>
      <c r="I40" s="132">
        <v>414.119</v>
      </c>
      <c r="J40" s="133">
        <v>891.552</v>
      </c>
      <c r="K40" s="132">
        <v>324.308</v>
      </c>
      <c r="L40" s="131">
        <f>SUM(H40:K40)</f>
        <v>2143.5789999999997</v>
      </c>
      <c r="M40" s="137" t="s">
        <v>50</v>
      </c>
      <c r="N40" s="136">
        <v>2345.369</v>
      </c>
      <c r="O40" s="132">
        <v>999.405</v>
      </c>
      <c r="P40" s="133">
        <v>786.7389999999999</v>
      </c>
      <c r="Q40" s="132">
        <v>323.9789999999998</v>
      </c>
      <c r="R40" s="131">
        <f>SUM(N40:Q40)</f>
        <v>4455.492</v>
      </c>
      <c r="S40" s="135">
        <f>R40/$R$9</f>
        <v>0.009476329720367759</v>
      </c>
      <c r="T40" s="134">
        <v>5012.873</v>
      </c>
      <c r="U40" s="132">
        <v>2812.758999999999</v>
      </c>
      <c r="V40" s="133">
        <v>14374.829000000003</v>
      </c>
      <c r="W40" s="132">
        <v>5089.407999999999</v>
      </c>
      <c r="X40" s="131">
        <f>SUM(T40:W40)</f>
        <v>27289.869000000002</v>
      </c>
      <c r="Y40" s="130">
        <f>IF(ISERROR(R40/X40-1),"         /0",IF(R40/X40&gt;5,"  *  ",(R40/X40-1)))</f>
        <v>-0.8367345772161823</v>
      </c>
    </row>
    <row r="41" ht="15" thickTop="1">
      <c r="A41" s="121" t="s">
        <v>43</v>
      </c>
    </row>
    <row r="42" ht="14.25">
      <c r="A42" s="121" t="s">
        <v>42</v>
      </c>
    </row>
    <row r="43" ht="14.25">
      <c r="A43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1:Y65536 M41:M65536 Y3 M3">
    <cfRule type="cellIs" priority="9" dxfId="93" operator="lessThan" stopIfTrue="1">
      <formula>0</formula>
    </cfRule>
  </conditionalFormatting>
  <conditionalFormatting sqref="M9:M40 Y9:Y40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9"/>
  <sheetViews>
    <sheetView showGridLines="0" zoomScale="88" zoomScaleNormal="88" zoomScalePageLayoutView="0" workbookViewId="0" topLeftCell="A1">
      <selection activeCell="A52" sqref="A52:Q57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0.28125" style="186" customWidth="1"/>
    <col min="5" max="5" width="10.28125" style="186" bestFit="1" customWidth="1"/>
    <col min="6" max="6" width="10.00390625" style="186" customWidth="1"/>
    <col min="7" max="7" width="11.421875" style="186" customWidth="1"/>
    <col min="8" max="8" width="10.7109375" style="186" customWidth="1"/>
    <col min="9" max="9" width="7.8515625" style="186" customWidth="1"/>
    <col min="10" max="10" width="10.8515625" style="186" customWidth="1"/>
    <col min="11" max="11" width="11.421875" style="186" customWidth="1"/>
    <col min="12" max="12" width="12.421875" style="186" bestFit="1" customWidth="1"/>
    <col min="13" max="13" width="10.57421875" style="186" customWidth="1"/>
    <col min="14" max="14" width="11.00390625" style="186" customWidth="1"/>
    <col min="15" max="15" width="10.57421875" style="186" customWidth="1"/>
    <col min="16" max="16" width="12.42187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61" t="s">
        <v>28</v>
      </c>
      <c r="O1" s="562"/>
      <c r="P1" s="562"/>
      <c r="Q1" s="563"/>
    </row>
    <row r="2" ht="3.75" customHeight="1" thickBot="1"/>
    <row r="3" spans="1:17" ht="24" customHeight="1" thickTop="1">
      <c r="A3" s="622" t="s">
        <v>52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4"/>
    </row>
    <row r="4" spans="1:17" ht="18.75" customHeight="1" thickBot="1">
      <c r="A4" s="614" t="s">
        <v>38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6"/>
    </row>
    <row r="5" spans="1:17" s="445" customFormat="1" ht="20.25" customHeight="1" thickBot="1">
      <c r="A5" s="611" t="s">
        <v>144</v>
      </c>
      <c r="B5" s="617" t="s">
        <v>36</v>
      </c>
      <c r="C5" s="618"/>
      <c r="D5" s="618"/>
      <c r="E5" s="618"/>
      <c r="F5" s="619"/>
      <c r="G5" s="619"/>
      <c r="H5" s="619"/>
      <c r="I5" s="620"/>
      <c r="J5" s="618" t="s">
        <v>35</v>
      </c>
      <c r="K5" s="618"/>
      <c r="L5" s="618"/>
      <c r="M5" s="618"/>
      <c r="N5" s="618"/>
      <c r="O5" s="618"/>
      <c r="P5" s="618"/>
      <c r="Q5" s="621"/>
    </row>
    <row r="6" spans="1:17" s="490" customFormat="1" ht="28.5" customHeight="1" thickBot="1">
      <c r="A6" s="612"/>
      <c r="B6" s="625" t="s">
        <v>207</v>
      </c>
      <c r="C6" s="626"/>
      <c r="D6" s="627"/>
      <c r="E6" s="557" t="s">
        <v>34</v>
      </c>
      <c r="F6" s="625" t="s">
        <v>208</v>
      </c>
      <c r="G6" s="626"/>
      <c r="H6" s="627"/>
      <c r="I6" s="559" t="s">
        <v>33</v>
      </c>
      <c r="J6" s="625" t="s">
        <v>209</v>
      </c>
      <c r="K6" s="626"/>
      <c r="L6" s="627"/>
      <c r="M6" s="557" t="s">
        <v>34</v>
      </c>
      <c r="N6" s="625" t="s">
        <v>210</v>
      </c>
      <c r="O6" s="626"/>
      <c r="P6" s="627"/>
      <c r="Q6" s="557" t="s">
        <v>33</v>
      </c>
    </row>
    <row r="7" spans="1:17" s="210" customFormat="1" ht="22.5" customHeight="1" thickBot="1">
      <c r="A7" s="613"/>
      <c r="B7" s="119" t="s">
        <v>22</v>
      </c>
      <c r="C7" s="116" t="s">
        <v>21</v>
      </c>
      <c r="D7" s="116" t="s">
        <v>17</v>
      </c>
      <c r="E7" s="558"/>
      <c r="F7" s="119" t="s">
        <v>22</v>
      </c>
      <c r="G7" s="117" t="s">
        <v>21</v>
      </c>
      <c r="H7" s="116" t="s">
        <v>17</v>
      </c>
      <c r="I7" s="560"/>
      <c r="J7" s="119" t="s">
        <v>22</v>
      </c>
      <c r="K7" s="116" t="s">
        <v>21</v>
      </c>
      <c r="L7" s="117" t="s">
        <v>17</v>
      </c>
      <c r="M7" s="558"/>
      <c r="N7" s="118" t="s">
        <v>22</v>
      </c>
      <c r="O7" s="117" t="s">
        <v>21</v>
      </c>
      <c r="P7" s="116" t="s">
        <v>17</v>
      </c>
      <c r="Q7" s="558"/>
    </row>
    <row r="8" spans="1:17" s="202" customFormat="1" ht="18" customHeight="1" thickBot="1">
      <c r="A8" s="209" t="s">
        <v>51</v>
      </c>
      <c r="B8" s="208">
        <f>SUM(B9:B57)</f>
        <v>1482429</v>
      </c>
      <c r="C8" s="204">
        <f>SUM(C9:C57)</f>
        <v>70634</v>
      </c>
      <c r="D8" s="204">
        <f aca="true" t="shared" si="0" ref="D8:D57">C8+B8</f>
        <v>1553063</v>
      </c>
      <c r="E8" s="205">
        <f>D8/$D$8</f>
        <v>1</v>
      </c>
      <c r="F8" s="204">
        <f>SUM(F9:F57)</f>
        <v>1186817</v>
      </c>
      <c r="G8" s="204">
        <f>SUM(G9:G57)</f>
        <v>66005</v>
      </c>
      <c r="H8" s="204">
        <f aca="true" t="shared" si="1" ref="H8:H57">G8+F8</f>
        <v>1252822</v>
      </c>
      <c r="I8" s="207">
        <f>(D8/H8-1)</f>
        <v>0.2396517621816987</v>
      </c>
      <c r="J8" s="206">
        <f>SUM(J9:J57)</f>
        <v>13053493</v>
      </c>
      <c r="K8" s="204">
        <f>SUM(K9:K57)</f>
        <v>690400</v>
      </c>
      <c r="L8" s="204">
        <f aca="true" t="shared" si="2" ref="L8:L57">K8+J8</f>
        <v>13743893</v>
      </c>
      <c r="M8" s="205">
        <f>(L8/$L$8)</f>
        <v>1</v>
      </c>
      <c r="N8" s="204">
        <f>SUM(N9:N57)</f>
        <v>11232667</v>
      </c>
      <c r="O8" s="204">
        <f>SUM(O9:O57)</f>
        <v>675338</v>
      </c>
      <c r="P8" s="204">
        <f aca="true" t="shared" si="3" ref="P8:P57">O8+N8</f>
        <v>11908005</v>
      </c>
      <c r="Q8" s="203">
        <f>(L8/P8-1)</f>
        <v>0.15417259230240488</v>
      </c>
    </row>
    <row r="9" spans="1:17" s="187" customFormat="1" ht="18" customHeight="1" thickTop="1">
      <c r="A9" s="201" t="s">
        <v>269</v>
      </c>
      <c r="B9" s="200">
        <v>220559</v>
      </c>
      <c r="C9" s="196">
        <v>895</v>
      </c>
      <c r="D9" s="196">
        <f t="shared" si="0"/>
        <v>221454</v>
      </c>
      <c r="E9" s="199">
        <f>D9/$D$8</f>
        <v>0.14259176865329995</v>
      </c>
      <c r="F9" s="197">
        <v>152209</v>
      </c>
      <c r="G9" s="196">
        <v>387</v>
      </c>
      <c r="H9" s="196">
        <f t="shared" si="1"/>
        <v>152596</v>
      </c>
      <c r="I9" s="198">
        <f>(D9/H9-1)</f>
        <v>0.4512438071771212</v>
      </c>
      <c r="J9" s="197">
        <v>1809988</v>
      </c>
      <c r="K9" s="196">
        <v>14134</v>
      </c>
      <c r="L9" s="196">
        <f t="shared" si="2"/>
        <v>1824122</v>
      </c>
      <c r="M9" s="198">
        <f>(L9/$L$8)</f>
        <v>0.1327223662174902</v>
      </c>
      <c r="N9" s="197">
        <v>1493491</v>
      </c>
      <c r="O9" s="196">
        <v>9562</v>
      </c>
      <c r="P9" s="196">
        <f t="shared" si="3"/>
        <v>1503053</v>
      </c>
      <c r="Q9" s="195">
        <f>(L9/P9-1)</f>
        <v>0.21361122994332193</v>
      </c>
    </row>
    <row r="10" spans="1:17" s="187" customFormat="1" ht="18" customHeight="1">
      <c r="A10" s="201" t="s">
        <v>270</v>
      </c>
      <c r="B10" s="200">
        <v>154568</v>
      </c>
      <c r="C10" s="196">
        <v>175</v>
      </c>
      <c r="D10" s="196">
        <f t="shared" si="0"/>
        <v>154743</v>
      </c>
      <c r="E10" s="199">
        <f>D10/$D$8</f>
        <v>0.09963729739231442</v>
      </c>
      <c r="F10" s="197">
        <v>126119</v>
      </c>
      <c r="G10" s="196">
        <v>269</v>
      </c>
      <c r="H10" s="196">
        <f t="shared" si="1"/>
        <v>126388</v>
      </c>
      <c r="I10" s="198">
        <f>(D10/H10-1)</f>
        <v>0.22434883058518218</v>
      </c>
      <c r="J10" s="197">
        <v>1317700</v>
      </c>
      <c r="K10" s="196">
        <v>1069</v>
      </c>
      <c r="L10" s="196">
        <f t="shared" si="2"/>
        <v>1318769</v>
      </c>
      <c r="M10" s="198">
        <f>(L10/$L$8)</f>
        <v>0.09595308985598185</v>
      </c>
      <c r="N10" s="197">
        <v>1235455</v>
      </c>
      <c r="O10" s="196">
        <v>1906</v>
      </c>
      <c r="P10" s="196">
        <f t="shared" si="3"/>
        <v>1237361</v>
      </c>
      <c r="Q10" s="195">
        <f>(L10/P10-1)</f>
        <v>0.06579163235304808</v>
      </c>
    </row>
    <row r="11" spans="1:17" s="187" customFormat="1" ht="18" customHeight="1">
      <c r="A11" s="201" t="s">
        <v>271</v>
      </c>
      <c r="B11" s="200">
        <v>134449</v>
      </c>
      <c r="C11" s="196">
        <v>834</v>
      </c>
      <c r="D11" s="196">
        <f t="shared" si="0"/>
        <v>135283</v>
      </c>
      <c r="E11" s="199">
        <f>D11/$D$8</f>
        <v>0.08710721973287626</v>
      </c>
      <c r="F11" s="197">
        <v>106588</v>
      </c>
      <c r="G11" s="196">
        <v>829</v>
      </c>
      <c r="H11" s="196">
        <f t="shared" si="1"/>
        <v>107417</v>
      </c>
      <c r="I11" s="198">
        <f>(D11/H11-1)</f>
        <v>0.25941890017408786</v>
      </c>
      <c r="J11" s="197">
        <v>1199525</v>
      </c>
      <c r="K11" s="196">
        <v>9533</v>
      </c>
      <c r="L11" s="196">
        <f t="shared" si="2"/>
        <v>1209058</v>
      </c>
      <c r="M11" s="198">
        <f>(L11/$L$8)</f>
        <v>0.08797056263461889</v>
      </c>
      <c r="N11" s="197">
        <v>991717</v>
      </c>
      <c r="O11" s="196">
        <v>9017</v>
      </c>
      <c r="P11" s="196">
        <f t="shared" si="3"/>
        <v>1000734</v>
      </c>
      <c r="Q11" s="195">
        <f>(L11/P11-1)</f>
        <v>0.2081712023374842</v>
      </c>
    </row>
    <row r="12" spans="1:17" s="187" customFormat="1" ht="18" customHeight="1">
      <c r="A12" s="201" t="s">
        <v>272</v>
      </c>
      <c r="B12" s="200">
        <v>93850</v>
      </c>
      <c r="C12" s="196">
        <v>404</v>
      </c>
      <c r="D12" s="196">
        <f>C12+B12</f>
        <v>94254</v>
      </c>
      <c r="E12" s="199">
        <f>D12/$D$8</f>
        <v>0.06068910276015847</v>
      </c>
      <c r="F12" s="197">
        <v>84061</v>
      </c>
      <c r="G12" s="196">
        <v>457</v>
      </c>
      <c r="H12" s="196">
        <f>G12+F12</f>
        <v>84518</v>
      </c>
      <c r="I12" s="198">
        <f>(D12/H12-1)</f>
        <v>0.1151943964599258</v>
      </c>
      <c r="J12" s="197">
        <v>875134</v>
      </c>
      <c r="K12" s="196">
        <v>4337</v>
      </c>
      <c r="L12" s="196">
        <f>K12+J12</f>
        <v>879471</v>
      </c>
      <c r="M12" s="198">
        <f>(L12/$L$8)</f>
        <v>0.06398994811732019</v>
      </c>
      <c r="N12" s="197">
        <v>786879</v>
      </c>
      <c r="O12" s="196">
        <v>7983</v>
      </c>
      <c r="P12" s="196">
        <f>O12+N12</f>
        <v>794862</v>
      </c>
      <c r="Q12" s="195">
        <f>(L12/P12-1)</f>
        <v>0.10644489232093113</v>
      </c>
    </row>
    <row r="13" spans="1:17" s="187" customFormat="1" ht="18" customHeight="1">
      <c r="A13" s="201" t="s">
        <v>273</v>
      </c>
      <c r="B13" s="200">
        <v>66206</v>
      </c>
      <c r="C13" s="196">
        <v>234</v>
      </c>
      <c r="D13" s="196">
        <f>C13+B13</f>
        <v>66440</v>
      </c>
      <c r="E13" s="199">
        <f>D13/$D$8</f>
        <v>0.04277997737374466</v>
      </c>
      <c r="F13" s="197">
        <v>60244</v>
      </c>
      <c r="G13" s="196">
        <v>311</v>
      </c>
      <c r="H13" s="196">
        <f>G13+F13</f>
        <v>60555</v>
      </c>
      <c r="I13" s="198">
        <f>(D13/H13-1)</f>
        <v>0.09718437783832878</v>
      </c>
      <c r="J13" s="197">
        <v>624097</v>
      </c>
      <c r="K13" s="196">
        <v>1723</v>
      </c>
      <c r="L13" s="196">
        <f>K13+J13</f>
        <v>625820</v>
      </c>
      <c r="M13" s="198">
        <f>(L13/$L$8)</f>
        <v>0.04553440571750668</v>
      </c>
      <c r="N13" s="197">
        <v>569981</v>
      </c>
      <c r="O13" s="196">
        <v>5302</v>
      </c>
      <c r="P13" s="196">
        <f>O13+N13</f>
        <v>575283</v>
      </c>
      <c r="Q13" s="195">
        <f>(L13/P13-1)</f>
        <v>0.08784719868308288</v>
      </c>
    </row>
    <row r="14" spans="1:17" s="187" customFormat="1" ht="18" customHeight="1">
      <c r="A14" s="201" t="s">
        <v>274</v>
      </c>
      <c r="B14" s="200">
        <v>58713</v>
      </c>
      <c r="C14" s="196">
        <v>140</v>
      </c>
      <c r="D14" s="196">
        <f>C14+B14</f>
        <v>58853</v>
      </c>
      <c r="E14" s="199">
        <f>D14/$D$8</f>
        <v>0.037894792419882514</v>
      </c>
      <c r="F14" s="197">
        <v>56653</v>
      </c>
      <c r="G14" s="196">
        <v>389</v>
      </c>
      <c r="H14" s="196">
        <f>G14+F14</f>
        <v>57042</v>
      </c>
      <c r="I14" s="198">
        <f>(D14/H14-1)</f>
        <v>0.03174853616633366</v>
      </c>
      <c r="J14" s="197">
        <v>589859</v>
      </c>
      <c r="K14" s="196">
        <v>4892</v>
      </c>
      <c r="L14" s="196">
        <f>K14+J14</f>
        <v>594751</v>
      </c>
      <c r="M14" s="198">
        <f>(L14/$L$8)</f>
        <v>0.0432738380602934</v>
      </c>
      <c r="N14" s="197">
        <v>518736</v>
      </c>
      <c r="O14" s="196">
        <v>13201</v>
      </c>
      <c r="P14" s="196">
        <f>O14+N14</f>
        <v>531937</v>
      </c>
      <c r="Q14" s="195">
        <f>(L14/P14-1)</f>
        <v>0.11808541237026193</v>
      </c>
    </row>
    <row r="15" spans="1:17" s="187" customFormat="1" ht="18" customHeight="1">
      <c r="A15" s="201" t="s">
        <v>275</v>
      </c>
      <c r="B15" s="200">
        <v>37843</v>
      </c>
      <c r="C15" s="196">
        <v>11838</v>
      </c>
      <c r="D15" s="196">
        <f>C15+B15</f>
        <v>49681</v>
      </c>
      <c r="E15" s="199">
        <f>D15/$D$8</f>
        <v>0.03198904358677014</v>
      </c>
      <c r="F15" s="197">
        <v>35544</v>
      </c>
      <c r="G15" s="196">
        <v>7094</v>
      </c>
      <c r="H15" s="196">
        <f>G15+F15</f>
        <v>42638</v>
      </c>
      <c r="I15" s="198">
        <f>(D15/H15-1)</f>
        <v>0.16518129368169232</v>
      </c>
      <c r="J15" s="197">
        <v>349693</v>
      </c>
      <c r="K15" s="196">
        <v>93557</v>
      </c>
      <c r="L15" s="196">
        <f>K15+J15</f>
        <v>443250</v>
      </c>
      <c r="M15" s="198">
        <f>(L15/$L$8)</f>
        <v>0.03225068763268166</v>
      </c>
      <c r="N15" s="197">
        <v>290585</v>
      </c>
      <c r="O15" s="196">
        <v>65272</v>
      </c>
      <c r="P15" s="196">
        <f>O15+N15</f>
        <v>355857</v>
      </c>
      <c r="Q15" s="195">
        <f>(L15/P15-1)</f>
        <v>0.24558460280393524</v>
      </c>
    </row>
    <row r="16" spans="1:17" s="187" customFormat="1" ht="18" customHeight="1">
      <c r="A16" s="201" t="s">
        <v>276</v>
      </c>
      <c r="B16" s="200">
        <v>47343</v>
      </c>
      <c r="C16" s="196">
        <v>418</v>
      </c>
      <c r="D16" s="196">
        <f>C16+B16</f>
        <v>47761</v>
      </c>
      <c r="E16" s="199">
        <f>D16/$D$8</f>
        <v>0.03075277693177933</v>
      </c>
      <c r="F16" s="197">
        <v>40264</v>
      </c>
      <c r="G16" s="196">
        <v>601</v>
      </c>
      <c r="H16" s="196">
        <f>G16+F16</f>
        <v>40865</v>
      </c>
      <c r="I16" s="198">
        <f>(D16/H16-1)</f>
        <v>0.1687507647130797</v>
      </c>
      <c r="J16" s="197">
        <v>434482</v>
      </c>
      <c r="K16" s="196">
        <v>2198</v>
      </c>
      <c r="L16" s="196">
        <f>K16+J16</f>
        <v>436680</v>
      </c>
      <c r="M16" s="198">
        <f>(L16/$L$8)</f>
        <v>0.031772657135791145</v>
      </c>
      <c r="N16" s="197">
        <v>373305</v>
      </c>
      <c r="O16" s="196">
        <v>3801</v>
      </c>
      <c r="P16" s="196">
        <f>O16+N16</f>
        <v>377106</v>
      </c>
      <c r="Q16" s="195">
        <f>(L16/P16-1)</f>
        <v>0.1579768022784045</v>
      </c>
    </row>
    <row r="17" spans="1:17" s="187" customFormat="1" ht="18" customHeight="1">
      <c r="A17" s="201" t="s">
        <v>277</v>
      </c>
      <c r="B17" s="200">
        <v>46371</v>
      </c>
      <c r="C17" s="196">
        <v>4</v>
      </c>
      <c r="D17" s="196">
        <f t="shared" si="0"/>
        <v>46375</v>
      </c>
      <c r="E17" s="199">
        <f aca="true" t="shared" si="4" ref="E17:E37">D17/$D$8</f>
        <v>0.029860346940207835</v>
      </c>
      <c r="F17" s="197">
        <v>17082</v>
      </c>
      <c r="G17" s="196">
        <v>26</v>
      </c>
      <c r="H17" s="196">
        <f t="shared" si="1"/>
        <v>17108</v>
      </c>
      <c r="I17" s="198">
        <f aca="true" t="shared" si="5" ref="I17:I37">(D17/H17-1)</f>
        <v>1.7107201309328968</v>
      </c>
      <c r="J17" s="197">
        <v>301958</v>
      </c>
      <c r="K17" s="196">
        <v>5836</v>
      </c>
      <c r="L17" s="196">
        <f t="shared" si="2"/>
        <v>307794</v>
      </c>
      <c r="M17" s="198">
        <f aca="true" t="shared" si="6" ref="M17:M37">(L17/$L$8)</f>
        <v>0.022394964803640425</v>
      </c>
      <c r="N17" s="197">
        <v>150724</v>
      </c>
      <c r="O17" s="196">
        <v>2945</v>
      </c>
      <c r="P17" s="196">
        <f t="shared" si="3"/>
        <v>153669</v>
      </c>
      <c r="Q17" s="195">
        <f aca="true" t="shared" si="7" ref="Q17:Q37">(L17/P17-1)</f>
        <v>1.002967416980653</v>
      </c>
    </row>
    <row r="18" spans="1:17" s="187" customFormat="1" ht="18" customHeight="1">
      <c r="A18" s="201" t="s">
        <v>278</v>
      </c>
      <c r="B18" s="200">
        <v>44027</v>
      </c>
      <c r="C18" s="196">
        <v>58</v>
      </c>
      <c r="D18" s="196">
        <f aca="true" t="shared" si="8" ref="D18:D23">C18+B18</f>
        <v>44085</v>
      </c>
      <c r="E18" s="199">
        <f aca="true" t="shared" si="9" ref="E18:E23">D18/$D$8</f>
        <v>0.028385841398578165</v>
      </c>
      <c r="F18" s="197">
        <v>42123</v>
      </c>
      <c r="G18" s="196">
        <v>107</v>
      </c>
      <c r="H18" s="196">
        <f aca="true" t="shared" si="10" ref="H18:H23">G18+F18</f>
        <v>42230</v>
      </c>
      <c r="I18" s="198">
        <f aca="true" t="shared" si="11" ref="I18:I23">(D18/H18-1)</f>
        <v>0.04392611887283926</v>
      </c>
      <c r="J18" s="197">
        <v>437547</v>
      </c>
      <c r="K18" s="196">
        <v>2585</v>
      </c>
      <c r="L18" s="196">
        <f aca="true" t="shared" si="12" ref="L18:L23">K18+J18</f>
        <v>440132</v>
      </c>
      <c r="M18" s="198">
        <f aca="true" t="shared" si="13" ref="M18:M23">(L18/$L$8)</f>
        <v>0.03202382323552723</v>
      </c>
      <c r="N18" s="197">
        <v>404779</v>
      </c>
      <c r="O18" s="196">
        <v>2985</v>
      </c>
      <c r="P18" s="196">
        <f aca="true" t="shared" si="14" ref="P18:P23">O18+N18</f>
        <v>407764</v>
      </c>
      <c r="Q18" s="195">
        <f aca="true" t="shared" si="15" ref="Q18:Q23">(L18/P18-1)</f>
        <v>0.07937924878115776</v>
      </c>
    </row>
    <row r="19" spans="1:17" s="187" customFormat="1" ht="18" customHeight="1">
      <c r="A19" s="201" t="s">
        <v>279</v>
      </c>
      <c r="B19" s="200">
        <v>28694</v>
      </c>
      <c r="C19" s="196">
        <v>89</v>
      </c>
      <c r="D19" s="196">
        <f t="shared" si="8"/>
        <v>28783</v>
      </c>
      <c r="E19" s="199">
        <f t="shared" si="9"/>
        <v>0.018533053713854494</v>
      </c>
      <c r="F19" s="197">
        <v>15608</v>
      </c>
      <c r="G19" s="196">
        <v>30</v>
      </c>
      <c r="H19" s="196">
        <f t="shared" si="10"/>
        <v>15638</v>
      </c>
      <c r="I19" s="198">
        <f t="shared" si="11"/>
        <v>0.8405806369100908</v>
      </c>
      <c r="J19" s="197">
        <v>219869</v>
      </c>
      <c r="K19" s="196">
        <v>630</v>
      </c>
      <c r="L19" s="196">
        <f t="shared" si="12"/>
        <v>220499</v>
      </c>
      <c r="M19" s="198">
        <f t="shared" si="13"/>
        <v>0.016043416519613475</v>
      </c>
      <c r="N19" s="197">
        <v>155061</v>
      </c>
      <c r="O19" s="196">
        <v>1011</v>
      </c>
      <c r="P19" s="196">
        <f t="shared" si="14"/>
        <v>156072</v>
      </c>
      <c r="Q19" s="195">
        <f t="shared" si="15"/>
        <v>0.412803065251935</v>
      </c>
    </row>
    <row r="20" spans="1:17" s="187" customFormat="1" ht="18" customHeight="1">
      <c r="A20" s="201" t="s">
        <v>280</v>
      </c>
      <c r="B20" s="200">
        <v>27171</v>
      </c>
      <c r="C20" s="196">
        <v>1275</v>
      </c>
      <c r="D20" s="196">
        <f t="shared" si="8"/>
        <v>28446</v>
      </c>
      <c r="E20" s="199">
        <f t="shared" si="9"/>
        <v>0.01831606316034829</v>
      </c>
      <c r="F20" s="197">
        <v>23441</v>
      </c>
      <c r="G20" s="196">
        <v>1544</v>
      </c>
      <c r="H20" s="196">
        <f t="shared" si="10"/>
        <v>24985</v>
      </c>
      <c r="I20" s="198">
        <f t="shared" si="11"/>
        <v>0.13852311386832095</v>
      </c>
      <c r="J20" s="197">
        <v>236280</v>
      </c>
      <c r="K20" s="196">
        <v>14948</v>
      </c>
      <c r="L20" s="196">
        <f t="shared" si="12"/>
        <v>251228</v>
      </c>
      <c r="M20" s="198">
        <f t="shared" si="13"/>
        <v>0.0182792459167137</v>
      </c>
      <c r="N20" s="197">
        <v>192743</v>
      </c>
      <c r="O20" s="196">
        <v>16812</v>
      </c>
      <c r="P20" s="196">
        <f t="shared" si="14"/>
        <v>209555</v>
      </c>
      <c r="Q20" s="195">
        <f t="shared" si="15"/>
        <v>0.19886425997948032</v>
      </c>
    </row>
    <row r="21" spans="1:17" s="187" customFormat="1" ht="18" customHeight="1">
      <c r="A21" s="201" t="s">
        <v>281</v>
      </c>
      <c r="B21" s="200">
        <v>27572</v>
      </c>
      <c r="C21" s="196">
        <v>29</v>
      </c>
      <c r="D21" s="196">
        <f t="shared" si="8"/>
        <v>27601</v>
      </c>
      <c r="E21" s="199">
        <f t="shared" si="9"/>
        <v>0.017771977054375773</v>
      </c>
      <c r="F21" s="197">
        <v>30606</v>
      </c>
      <c r="G21" s="196"/>
      <c r="H21" s="196">
        <f t="shared" si="10"/>
        <v>30606</v>
      </c>
      <c r="I21" s="198">
        <f t="shared" si="11"/>
        <v>-0.09818336273933215</v>
      </c>
      <c r="J21" s="197">
        <v>289614</v>
      </c>
      <c r="K21" s="196">
        <v>1366</v>
      </c>
      <c r="L21" s="196">
        <f t="shared" si="12"/>
        <v>290980</v>
      </c>
      <c r="M21" s="198">
        <f t="shared" si="13"/>
        <v>0.02117158508146127</v>
      </c>
      <c r="N21" s="197">
        <v>305179</v>
      </c>
      <c r="O21" s="196">
        <v>891</v>
      </c>
      <c r="P21" s="196">
        <f t="shared" si="14"/>
        <v>306070</v>
      </c>
      <c r="Q21" s="195">
        <f t="shared" si="15"/>
        <v>-0.04930244715261212</v>
      </c>
    </row>
    <row r="22" spans="1:17" s="187" customFormat="1" ht="18" customHeight="1">
      <c r="A22" s="201" t="s">
        <v>282</v>
      </c>
      <c r="B22" s="200">
        <v>25825</v>
      </c>
      <c r="C22" s="196">
        <v>9</v>
      </c>
      <c r="D22" s="196">
        <f t="shared" si="8"/>
        <v>25834</v>
      </c>
      <c r="E22" s="199">
        <f t="shared" si="9"/>
        <v>0.01663422539845454</v>
      </c>
      <c r="F22" s="197">
        <v>9125</v>
      </c>
      <c r="G22" s="196">
        <v>47</v>
      </c>
      <c r="H22" s="196">
        <f t="shared" si="10"/>
        <v>9172</v>
      </c>
      <c r="I22" s="198">
        <f t="shared" si="11"/>
        <v>1.8166157871783688</v>
      </c>
      <c r="J22" s="197">
        <v>184712</v>
      </c>
      <c r="K22" s="196">
        <v>1576</v>
      </c>
      <c r="L22" s="196">
        <f t="shared" si="12"/>
        <v>186288</v>
      </c>
      <c r="M22" s="198">
        <f t="shared" si="13"/>
        <v>0.013554238235120137</v>
      </c>
      <c r="N22" s="197">
        <v>98759</v>
      </c>
      <c r="O22" s="196">
        <v>456</v>
      </c>
      <c r="P22" s="196">
        <f t="shared" si="14"/>
        <v>99215</v>
      </c>
      <c r="Q22" s="195">
        <f t="shared" si="15"/>
        <v>0.8776193115960289</v>
      </c>
    </row>
    <row r="23" spans="1:17" s="187" customFormat="1" ht="18" customHeight="1">
      <c r="A23" s="201" t="s">
        <v>283</v>
      </c>
      <c r="B23" s="200">
        <v>24812</v>
      </c>
      <c r="C23" s="196">
        <v>7</v>
      </c>
      <c r="D23" s="196">
        <f t="shared" si="8"/>
        <v>24819</v>
      </c>
      <c r="E23" s="199">
        <f t="shared" si="9"/>
        <v>0.015980678182404708</v>
      </c>
      <c r="F23" s="197">
        <v>10910</v>
      </c>
      <c r="G23" s="196">
        <v>20</v>
      </c>
      <c r="H23" s="196">
        <f t="shared" si="10"/>
        <v>10930</v>
      </c>
      <c r="I23" s="198">
        <f t="shared" si="11"/>
        <v>1.270722781335773</v>
      </c>
      <c r="J23" s="197">
        <v>183470</v>
      </c>
      <c r="K23" s="196">
        <v>140</v>
      </c>
      <c r="L23" s="196">
        <f t="shared" si="12"/>
        <v>183610</v>
      </c>
      <c r="M23" s="198">
        <f t="shared" si="13"/>
        <v>0.013359388056935543</v>
      </c>
      <c r="N23" s="197">
        <v>95171</v>
      </c>
      <c r="O23" s="196">
        <v>713</v>
      </c>
      <c r="P23" s="196">
        <f t="shared" si="14"/>
        <v>95884</v>
      </c>
      <c r="Q23" s="195">
        <f t="shared" si="15"/>
        <v>0.9149180259480205</v>
      </c>
    </row>
    <row r="24" spans="1:17" s="187" customFormat="1" ht="18" customHeight="1">
      <c r="A24" s="201" t="s">
        <v>284</v>
      </c>
      <c r="B24" s="200">
        <v>17657</v>
      </c>
      <c r="C24" s="196">
        <v>3493</v>
      </c>
      <c r="D24" s="196">
        <f t="shared" si="0"/>
        <v>21150</v>
      </c>
      <c r="E24" s="199">
        <f t="shared" si="4"/>
        <v>0.013618249871383195</v>
      </c>
      <c r="F24" s="197">
        <v>7224</v>
      </c>
      <c r="G24" s="196">
        <v>4623</v>
      </c>
      <c r="H24" s="196">
        <f t="shared" si="1"/>
        <v>11847</v>
      </c>
      <c r="I24" s="198">
        <f t="shared" si="5"/>
        <v>0.7852620916687769</v>
      </c>
      <c r="J24" s="197">
        <v>97219</v>
      </c>
      <c r="K24" s="196">
        <v>46117</v>
      </c>
      <c r="L24" s="196">
        <f t="shared" si="2"/>
        <v>143336</v>
      </c>
      <c r="M24" s="198">
        <f t="shared" si="6"/>
        <v>0.010429068386955573</v>
      </c>
      <c r="N24" s="197">
        <v>74042</v>
      </c>
      <c r="O24" s="196">
        <v>37157</v>
      </c>
      <c r="P24" s="196">
        <f t="shared" si="3"/>
        <v>111199</v>
      </c>
      <c r="Q24" s="195">
        <f t="shared" si="7"/>
        <v>0.2890043975215604</v>
      </c>
    </row>
    <row r="25" spans="1:17" s="187" customFormat="1" ht="18" customHeight="1">
      <c r="A25" s="201" t="s">
        <v>285</v>
      </c>
      <c r="B25" s="200">
        <v>21041</v>
      </c>
      <c r="C25" s="196">
        <v>64</v>
      </c>
      <c r="D25" s="196">
        <f>C25+B25</f>
        <v>21105</v>
      </c>
      <c r="E25" s="199">
        <f t="shared" si="4"/>
        <v>0.01358927487165685</v>
      </c>
      <c r="F25" s="197">
        <v>20156</v>
      </c>
      <c r="G25" s="196">
        <v>8</v>
      </c>
      <c r="H25" s="196">
        <f>G25+F25</f>
        <v>20164</v>
      </c>
      <c r="I25" s="198">
        <f t="shared" si="5"/>
        <v>0.04666732791112871</v>
      </c>
      <c r="J25" s="197">
        <v>193516</v>
      </c>
      <c r="K25" s="196">
        <v>1661</v>
      </c>
      <c r="L25" s="196">
        <f>K25+J25</f>
        <v>195177</v>
      </c>
      <c r="M25" s="198">
        <f t="shared" si="6"/>
        <v>0.014200998217899398</v>
      </c>
      <c r="N25" s="197">
        <v>184530</v>
      </c>
      <c r="O25" s="196">
        <v>2054</v>
      </c>
      <c r="P25" s="196">
        <f>O25+N25</f>
        <v>186584</v>
      </c>
      <c r="Q25" s="195">
        <f t="shared" si="7"/>
        <v>0.04605432405779708</v>
      </c>
    </row>
    <row r="26" spans="1:17" s="187" customFormat="1" ht="18" customHeight="1">
      <c r="A26" s="201" t="s">
        <v>286</v>
      </c>
      <c r="B26" s="200">
        <v>17758</v>
      </c>
      <c r="C26" s="196">
        <v>485</v>
      </c>
      <c r="D26" s="196">
        <f>C26+B26</f>
        <v>18243</v>
      </c>
      <c r="E26" s="199">
        <f t="shared" si="4"/>
        <v>0.011746464889061165</v>
      </c>
      <c r="F26" s="197">
        <v>18490</v>
      </c>
      <c r="G26" s="196">
        <v>486</v>
      </c>
      <c r="H26" s="196">
        <f>G26+F26</f>
        <v>18976</v>
      </c>
      <c r="I26" s="198">
        <f t="shared" si="5"/>
        <v>-0.038627740303541325</v>
      </c>
      <c r="J26" s="197">
        <v>174239</v>
      </c>
      <c r="K26" s="196">
        <v>4042</v>
      </c>
      <c r="L26" s="196">
        <f>K26+J26</f>
        <v>178281</v>
      </c>
      <c r="M26" s="198">
        <f t="shared" si="6"/>
        <v>0.012971652209457684</v>
      </c>
      <c r="N26" s="197">
        <v>158380</v>
      </c>
      <c r="O26" s="196">
        <v>6261</v>
      </c>
      <c r="P26" s="196">
        <f>O26+N26</f>
        <v>164641</v>
      </c>
      <c r="Q26" s="195">
        <f t="shared" si="7"/>
        <v>0.08284692148371309</v>
      </c>
    </row>
    <row r="27" spans="1:17" s="187" customFormat="1" ht="18" customHeight="1">
      <c r="A27" s="201" t="s">
        <v>287</v>
      </c>
      <c r="B27" s="200">
        <v>15629</v>
      </c>
      <c r="C27" s="196">
        <v>499</v>
      </c>
      <c r="D27" s="196">
        <f>C27+B27</f>
        <v>16128</v>
      </c>
      <c r="E27" s="199">
        <f t="shared" si="4"/>
        <v>0.010384639901922845</v>
      </c>
      <c r="F27" s="197">
        <v>15122</v>
      </c>
      <c r="G27" s="196">
        <v>1520</v>
      </c>
      <c r="H27" s="196">
        <f>G27+F27</f>
        <v>16642</v>
      </c>
      <c r="I27" s="198">
        <f t="shared" si="5"/>
        <v>-0.030885710852061043</v>
      </c>
      <c r="J27" s="197">
        <v>143683</v>
      </c>
      <c r="K27" s="196">
        <v>2474</v>
      </c>
      <c r="L27" s="196">
        <f>K27+J27</f>
        <v>146157</v>
      </c>
      <c r="M27" s="198">
        <f t="shared" si="6"/>
        <v>0.010634323186305365</v>
      </c>
      <c r="N27" s="197">
        <v>135086</v>
      </c>
      <c r="O27" s="196">
        <v>8153</v>
      </c>
      <c r="P27" s="196">
        <f>O27+N27</f>
        <v>143239</v>
      </c>
      <c r="Q27" s="195">
        <f t="shared" si="7"/>
        <v>0.020371546855255884</v>
      </c>
    </row>
    <row r="28" spans="1:17" s="187" customFormat="1" ht="18" customHeight="1">
      <c r="A28" s="201" t="s">
        <v>288</v>
      </c>
      <c r="B28" s="200">
        <v>15382</v>
      </c>
      <c r="C28" s="196">
        <v>704</v>
      </c>
      <c r="D28" s="196">
        <f t="shared" si="0"/>
        <v>16086</v>
      </c>
      <c r="E28" s="199">
        <f t="shared" si="4"/>
        <v>0.010357596568844921</v>
      </c>
      <c r="F28" s="197">
        <v>12924</v>
      </c>
      <c r="G28" s="196">
        <v>283</v>
      </c>
      <c r="H28" s="196">
        <f t="shared" si="1"/>
        <v>13207</v>
      </c>
      <c r="I28" s="198">
        <f t="shared" si="5"/>
        <v>0.21799045960475505</v>
      </c>
      <c r="J28" s="197">
        <v>142503</v>
      </c>
      <c r="K28" s="196">
        <v>3856</v>
      </c>
      <c r="L28" s="196">
        <f t="shared" si="2"/>
        <v>146359</v>
      </c>
      <c r="M28" s="198">
        <f t="shared" si="6"/>
        <v>0.010649020623196063</v>
      </c>
      <c r="N28" s="197">
        <v>129811</v>
      </c>
      <c r="O28" s="196">
        <v>3236</v>
      </c>
      <c r="P28" s="196">
        <f t="shared" si="3"/>
        <v>133047</v>
      </c>
      <c r="Q28" s="195">
        <f t="shared" si="7"/>
        <v>0.10005486782866213</v>
      </c>
    </row>
    <row r="29" spans="1:17" s="187" customFormat="1" ht="18" customHeight="1">
      <c r="A29" s="201" t="s">
        <v>289</v>
      </c>
      <c r="B29" s="200">
        <v>15767</v>
      </c>
      <c r="C29" s="196">
        <v>60</v>
      </c>
      <c r="D29" s="196">
        <f>C29+B29</f>
        <v>15827</v>
      </c>
      <c r="E29" s="199">
        <f t="shared" si="4"/>
        <v>0.010190829348197723</v>
      </c>
      <c r="F29" s="197">
        <v>13959</v>
      </c>
      <c r="G29" s="196">
        <v>1</v>
      </c>
      <c r="H29" s="196">
        <f>G29+F29</f>
        <v>13960</v>
      </c>
      <c r="I29" s="198">
        <f t="shared" si="5"/>
        <v>0.1337392550143266</v>
      </c>
      <c r="J29" s="197">
        <v>143321</v>
      </c>
      <c r="K29" s="196">
        <v>271</v>
      </c>
      <c r="L29" s="196">
        <f>K29+J29</f>
        <v>143592</v>
      </c>
      <c r="M29" s="198">
        <f t="shared" si="6"/>
        <v>0.010447694841628934</v>
      </c>
      <c r="N29" s="197">
        <v>131930</v>
      </c>
      <c r="O29" s="196">
        <v>803</v>
      </c>
      <c r="P29" s="196">
        <f>O29+N29</f>
        <v>132733</v>
      </c>
      <c r="Q29" s="195">
        <f t="shared" si="7"/>
        <v>0.08181085336728611</v>
      </c>
    </row>
    <row r="30" spans="1:17" s="187" customFormat="1" ht="18" customHeight="1">
      <c r="A30" s="201" t="s">
        <v>290</v>
      </c>
      <c r="B30" s="200">
        <v>15207</v>
      </c>
      <c r="C30" s="196">
        <v>63</v>
      </c>
      <c r="D30" s="196">
        <f>C30+B30</f>
        <v>15270</v>
      </c>
      <c r="E30" s="199">
        <f t="shared" si="4"/>
        <v>0.009832183240473824</v>
      </c>
      <c r="F30" s="197">
        <v>17336</v>
      </c>
      <c r="G30" s="196">
        <v>58</v>
      </c>
      <c r="H30" s="196">
        <f>G30+F30</f>
        <v>17394</v>
      </c>
      <c r="I30" s="198">
        <f t="shared" si="5"/>
        <v>-0.12211107278371858</v>
      </c>
      <c r="J30" s="197">
        <v>164435</v>
      </c>
      <c r="K30" s="196">
        <v>565</v>
      </c>
      <c r="L30" s="196">
        <f>K30+J30</f>
        <v>165000</v>
      </c>
      <c r="M30" s="198">
        <f t="shared" si="6"/>
        <v>0.012005332113688604</v>
      </c>
      <c r="N30" s="197">
        <v>143056</v>
      </c>
      <c r="O30" s="196">
        <v>3509</v>
      </c>
      <c r="P30" s="196">
        <f>O30+N30</f>
        <v>146565</v>
      </c>
      <c r="Q30" s="195">
        <f t="shared" si="7"/>
        <v>0.12578037048408564</v>
      </c>
    </row>
    <row r="31" spans="1:17" s="187" customFormat="1" ht="18" customHeight="1">
      <c r="A31" s="201" t="s">
        <v>291</v>
      </c>
      <c r="B31" s="200">
        <v>12391</v>
      </c>
      <c r="C31" s="196">
        <v>69</v>
      </c>
      <c r="D31" s="196">
        <f>C31+B31</f>
        <v>12460</v>
      </c>
      <c r="E31" s="199">
        <f t="shared" si="4"/>
        <v>0.008022855479784142</v>
      </c>
      <c r="F31" s="197">
        <v>12745</v>
      </c>
      <c r="G31" s="196">
        <v>167</v>
      </c>
      <c r="H31" s="196">
        <f>G31+F31</f>
        <v>12912</v>
      </c>
      <c r="I31" s="198">
        <f t="shared" si="5"/>
        <v>-0.035006195786864924</v>
      </c>
      <c r="J31" s="197">
        <v>125237</v>
      </c>
      <c r="K31" s="196">
        <v>1352</v>
      </c>
      <c r="L31" s="196">
        <f>K31+J31</f>
        <v>126589</v>
      </c>
      <c r="M31" s="198">
        <f t="shared" si="6"/>
        <v>0.009210563557210465</v>
      </c>
      <c r="N31" s="197">
        <v>127008</v>
      </c>
      <c r="O31" s="196">
        <v>1329</v>
      </c>
      <c r="P31" s="196">
        <f>O31+N31</f>
        <v>128337</v>
      </c>
      <c r="Q31" s="195">
        <f t="shared" si="7"/>
        <v>-0.013620390066777288</v>
      </c>
    </row>
    <row r="32" spans="1:17" s="187" customFormat="1" ht="18" customHeight="1">
      <c r="A32" s="201" t="s">
        <v>292</v>
      </c>
      <c r="B32" s="200">
        <v>12296</v>
      </c>
      <c r="C32" s="196">
        <v>6</v>
      </c>
      <c r="D32" s="196">
        <f>C32+B32</f>
        <v>12302</v>
      </c>
      <c r="E32" s="199">
        <f t="shared" si="4"/>
        <v>0.007921121036300523</v>
      </c>
      <c r="F32" s="197">
        <v>6578</v>
      </c>
      <c r="G32" s="196">
        <v>12</v>
      </c>
      <c r="H32" s="196">
        <f>G32+F32</f>
        <v>6590</v>
      </c>
      <c r="I32" s="198">
        <f t="shared" si="5"/>
        <v>0.8667678300455235</v>
      </c>
      <c r="J32" s="197">
        <v>98140</v>
      </c>
      <c r="K32" s="196">
        <v>100</v>
      </c>
      <c r="L32" s="196">
        <f>K32+J32</f>
        <v>98240</v>
      </c>
      <c r="M32" s="198">
        <f t="shared" si="6"/>
        <v>0.007147901980901626</v>
      </c>
      <c r="N32" s="197">
        <v>66832</v>
      </c>
      <c r="O32" s="196">
        <v>305</v>
      </c>
      <c r="P32" s="196">
        <f>O32+N32</f>
        <v>67137</v>
      </c>
      <c r="Q32" s="195">
        <f t="shared" si="7"/>
        <v>0.46327658370198255</v>
      </c>
    </row>
    <row r="33" spans="1:17" s="187" customFormat="1" ht="18" customHeight="1">
      <c r="A33" s="201" t="s">
        <v>293</v>
      </c>
      <c r="B33" s="200">
        <v>8307</v>
      </c>
      <c r="C33" s="196">
        <v>3276</v>
      </c>
      <c r="D33" s="196">
        <f>C33+B33</f>
        <v>11583</v>
      </c>
      <c r="E33" s="199">
        <f t="shared" si="4"/>
        <v>0.007458164929561775</v>
      </c>
      <c r="F33" s="197">
        <v>6445</v>
      </c>
      <c r="G33" s="196">
        <v>4017</v>
      </c>
      <c r="H33" s="196">
        <f>G33+F33</f>
        <v>10462</v>
      </c>
      <c r="I33" s="198">
        <f t="shared" si="5"/>
        <v>0.10714968457273955</v>
      </c>
      <c r="J33" s="197">
        <v>89492</v>
      </c>
      <c r="K33" s="196">
        <v>47723</v>
      </c>
      <c r="L33" s="196">
        <f>K33+J33</f>
        <v>137215</v>
      </c>
      <c r="M33" s="198">
        <f t="shared" si="6"/>
        <v>0.00998370694533201</v>
      </c>
      <c r="N33" s="197">
        <v>81729</v>
      </c>
      <c r="O33" s="196">
        <v>41733</v>
      </c>
      <c r="P33" s="196">
        <f>O33+N33</f>
        <v>123462</v>
      </c>
      <c r="Q33" s="195">
        <f t="shared" si="7"/>
        <v>0.11139459914791594</v>
      </c>
    </row>
    <row r="34" spans="1:17" s="187" customFormat="1" ht="18" customHeight="1">
      <c r="A34" s="201" t="s">
        <v>294</v>
      </c>
      <c r="B34" s="200">
        <v>11497</v>
      </c>
      <c r="C34" s="196">
        <v>15</v>
      </c>
      <c r="D34" s="196">
        <f t="shared" si="0"/>
        <v>11512</v>
      </c>
      <c r="E34" s="199">
        <f t="shared" si="4"/>
        <v>0.0074124488188824274</v>
      </c>
      <c r="F34" s="197">
        <v>10780</v>
      </c>
      <c r="G34" s="196">
        <v>6</v>
      </c>
      <c r="H34" s="196">
        <f t="shared" si="1"/>
        <v>10786</v>
      </c>
      <c r="I34" s="198">
        <f t="shared" si="5"/>
        <v>0.06730947524568887</v>
      </c>
      <c r="J34" s="197">
        <v>98981</v>
      </c>
      <c r="K34" s="196">
        <v>244</v>
      </c>
      <c r="L34" s="196">
        <f t="shared" si="2"/>
        <v>99225</v>
      </c>
      <c r="M34" s="198">
        <f t="shared" si="6"/>
        <v>0.007219570175640919</v>
      </c>
      <c r="N34" s="197">
        <v>93508</v>
      </c>
      <c r="O34" s="196">
        <v>262</v>
      </c>
      <c r="P34" s="196">
        <f t="shared" si="3"/>
        <v>93770</v>
      </c>
      <c r="Q34" s="195">
        <f t="shared" si="7"/>
        <v>0.05817425615868621</v>
      </c>
    </row>
    <row r="35" spans="1:17" s="187" customFormat="1" ht="18" customHeight="1">
      <c r="A35" s="201" t="s">
        <v>295</v>
      </c>
      <c r="B35" s="200">
        <v>11408</v>
      </c>
      <c r="C35" s="196">
        <v>5</v>
      </c>
      <c r="D35" s="196">
        <f t="shared" si="0"/>
        <v>11413</v>
      </c>
      <c r="E35" s="199">
        <f t="shared" si="4"/>
        <v>0.007348703819484464</v>
      </c>
      <c r="F35" s="197">
        <v>12320</v>
      </c>
      <c r="G35" s="196">
        <v>62</v>
      </c>
      <c r="H35" s="196">
        <f t="shared" si="1"/>
        <v>12382</v>
      </c>
      <c r="I35" s="198">
        <f t="shared" si="5"/>
        <v>-0.07825876272007748</v>
      </c>
      <c r="J35" s="197">
        <v>121670</v>
      </c>
      <c r="K35" s="196">
        <v>335</v>
      </c>
      <c r="L35" s="196">
        <f t="shared" si="2"/>
        <v>122005</v>
      </c>
      <c r="M35" s="198">
        <f t="shared" si="6"/>
        <v>0.008877033603215624</v>
      </c>
      <c r="N35" s="197">
        <v>135814</v>
      </c>
      <c r="O35" s="196">
        <v>775</v>
      </c>
      <c r="P35" s="196">
        <f t="shared" si="3"/>
        <v>136589</v>
      </c>
      <c r="Q35" s="195">
        <f t="shared" si="7"/>
        <v>-0.10677287336461938</v>
      </c>
    </row>
    <row r="36" spans="1:17" s="187" customFormat="1" ht="18" customHeight="1">
      <c r="A36" s="201" t="s">
        <v>296</v>
      </c>
      <c r="B36" s="200">
        <v>11260</v>
      </c>
      <c r="C36" s="196">
        <v>7</v>
      </c>
      <c r="D36" s="196">
        <f t="shared" si="0"/>
        <v>11267</v>
      </c>
      <c r="E36" s="199">
        <f t="shared" si="4"/>
        <v>0.007254696042594537</v>
      </c>
      <c r="F36" s="197">
        <v>6213</v>
      </c>
      <c r="G36" s="196">
        <v>8</v>
      </c>
      <c r="H36" s="196">
        <f t="shared" si="1"/>
        <v>6221</v>
      </c>
      <c r="I36" s="198">
        <f t="shared" si="5"/>
        <v>0.8111236135669506</v>
      </c>
      <c r="J36" s="197">
        <v>77325</v>
      </c>
      <c r="K36" s="196">
        <v>662</v>
      </c>
      <c r="L36" s="196">
        <f t="shared" si="2"/>
        <v>77987</v>
      </c>
      <c r="M36" s="198">
        <f t="shared" si="6"/>
        <v>0.005674302033637777</v>
      </c>
      <c r="N36" s="197">
        <v>55603</v>
      </c>
      <c r="O36" s="196">
        <v>2224</v>
      </c>
      <c r="P36" s="196">
        <f t="shared" si="3"/>
        <v>57827</v>
      </c>
      <c r="Q36" s="195">
        <f t="shared" si="7"/>
        <v>0.34862607432514214</v>
      </c>
    </row>
    <row r="37" spans="1:17" s="187" customFormat="1" ht="18" customHeight="1">
      <c r="A37" s="201" t="s">
        <v>297</v>
      </c>
      <c r="B37" s="200">
        <v>9979</v>
      </c>
      <c r="C37" s="196">
        <v>10</v>
      </c>
      <c r="D37" s="196">
        <f t="shared" si="0"/>
        <v>9989</v>
      </c>
      <c r="E37" s="199">
        <f t="shared" si="4"/>
        <v>0.006431806050366276</v>
      </c>
      <c r="F37" s="197">
        <v>3096</v>
      </c>
      <c r="G37" s="196">
        <v>52</v>
      </c>
      <c r="H37" s="196">
        <f t="shared" si="1"/>
        <v>3148</v>
      </c>
      <c r="I37" s="198">
        <f t="shared" si="5"/>
        <v>2.1731257941550193</v>
      </c>
      <c r="J37" s="197">
        <v>57596</v>
      </c>
      <c r="K37" s="196">
        <v>281</v>
      </c>
      <c r="L37" s="196">
        <f t="shared" si="2"/>
        <v>57877</v>
      </c>
      <c r="M37" s="198">
        <f t="shared" si="6"/>
        <v>0.004211106707539123</v>
      </c>
      <c r="N37" s="197">
        <v>42708</v>
      </c>
      <c r="O37" s="196">
        <v>123</v>
      </c>
      <c r="P37" s="196">
        <f t="shared" si="3"/>
        <v>42831</v>
      </c>
      <c r="Q37" s="195">
        <f t="shared" si="7"/>
        <v>0.3512876187807896</v>
      </c>
    </row>
    <row r="38" spans="1:17" s="187" customFormat="1" ht="18" customHeight="1">
      <c r="A38" s="201" t="s">
        <v>298</v>
      </c>
      <c r="B38" s="200">
        <v>8196</v>
      </c>
      <c r="C38" s="196">
        <v>78</v>
      </c>
      <c r="D38" s="196">
        <f t="shared" si="0"/>
        <v>8274</v>
      </c>
      <c r="E38" s="199">
        <f>D38/$D$8</f>
        <v>0.005327536616351043</v>
      </c>
      <c r="F38" s="197">
        <v>8707</v>
      </c>
      <c r="G38" s="196">
        <v>37</v>
      </c>
      <c r="H38" s="196">
        <f t="shared" si="1"/>
        <v>8744</v>
      </c>
      <c r="I38" s="198">
        <f>(D38/H38-1)</f>
        <v>-0.05375114364135403</v>
      </c>
      <c r="J38" s="197">
        <v>80281</v>
      </c>
      <c r="K38" s="196">
        <v>456</v>
      </c>
      <c r="L38" s="196">
        <f t="shared" si="2"/>
        <v>80737</v>
      </c>
      <c r="M38" s="198">
        <f>(L38/$L$8)</f>
        <v>0.005874390902199253</v>
      </c>
      <c r="N38" s="197">
        <v>84176</v>
      </c>
      <c r="O38" s="196">
        <v>740</v>
      </c>
      <c r="P38" s="196">
        <f t="shared" si="3"/>
        <v>84916</v>
      </c>
      <c r="Q38" s="195">
        <f>(L38/P38-1)</f>
        <v>-0.04921334024212165</v>
      </c>
    </row>
    <row r="39" spans="1:17" s="187" customFormat="1" ht="18" customHeight="1">
      <c r="A39" s="201" t="s">
        <v>299</v>
      </c>
      <c r="B39" s="200">
        <v>7798</v>
      </c>
      <c r="C39" s="196">
        <v>90</v>
      </c>
      <c r="D39" s="196">
        <f t="shared" si="0"/>
        <v>7888</v>
      </c>
      <c r="E39" s="199">
        <f>D39/$D$8</f>
        <v>0.005078995507587265</v>
      </c>
      <c r="F39" s="197">
        <v>8512</v>
      </c>
      <c r="G39" s="196">
        <v>394</v>
      </c>
      <c r="H39" s="196">
        <f t="shared" si="1"/>
        <v>8906</v>
      </c>
      <c r="I39" s="198">
        <f>(D39/H39-1)</f>
        <v>-0.1143049629463283</v>
      </c>
      <c r="J39" s="197">
        <v>79230</v>
      </c>
      <c r="K39" s="196">
        <v>1258</v>
      </c>
      <c r="L39" s="196">
        <f t="shared" si="2"/>
        <v>80488</v>
      </c>
      <c r="M39" s="198">
        <f>(L39/$L$8)</f>
        <v>0.005856273764645869</v>
      </c>
      <c r="N39" s="197">
        <v>92043</v>
      </c>
      <c r="O39" s="196">
        <v>2126</v>
      </c>
      <c r="P39" s="196">
        <f t="shared" si="3"/>
        <v>94169</v>
      </c>
      <c r="Q39" s="195">
        <f>(L39/P39-1)</f>
        <v>-0.14528135586020874</v>
      </c>
    </row>
    <row r="40" spans="1:17" s="187" customFormat="1" ht="18" customHeight="1">
      <c r="A40" s="201" t="s">
        <v>300</v>
      </c>
      <c r="B40" s="200">
        <v>7793</v>
      </c>
      <c r="C40" s="196">
        <v>0</v>
      </c>
      <c r="D40" s="196">
        <f t="shared" si="0"/>
        <v>7793</v>
      </c>
      <c r="E40" s="199">
        <f>D40/$D$8</f>
        <v>0.005017826063720532</v>
      </c>
      <c r="F40" s="197">
        <v>9274</v>
      </c>
      <c r="G40" s="196">
        <v>4</v>
      </c>
      <c r="H40" s="196">
        <f t="shared" si="1"/>
        <v>9278</v>
      </c>
      <c r="I40" s="198">
        <f>(D40/H40-1)</f>
        <v>-0.16005604656175898</v>
      </c>
      <c r="J40" s="197">
        <v>81692</v>
      </c>
      <c r="K40" s="196">
        <v>41</v>
      </c>
      <c r="L40" s="196">
        <f t="shared" si="2"/>
        <v>81733</v>
      </c>
      <c r="M40" s="198">
        <f>(L40/$L$8)</f>
        <v>0.005946859452412792</v>
      </c>
      <c r="N40" s="197">
        <v>82997</v>
      </c>
      <c r="O40" s="196">
        <v>147</v>
      </c>
      <c r="P40" s="196">
        <f t="shared" si="3"/>
        <v>83144</v>
      </c>
      <c r="Q40" s="195">
        <f>(L40/P40-1)</f>
        <v>-0.016970557105744244</v>
      </c>
    </row>
    <row r="41" spans="1:17" s="187" customFormat="1" ht="18" customHeight="1">
      <c r="A41" s="201" t="s">
        <v>301</v>
      </c>
      <c r="B41" s="200">
        <v>6379</v>
      </c>
      <c r="C41" s="196">
        <v>50</v>
      </c>
      <c r="D41" s="196">
        <f t="shared" si="0"/>
        <v>6429</v>
      </c>
      <c r="E41" s="199">
        <f>D41/$D$8</f>
        <v>0.004139561627570807</v>
      </c>
      <c r="F41" s="197">
        <v>6559</v>
      </c>
      <c r="G41" s="196">
        <v>68</v>
      </c>
      <c r="H41" s="196">
        <f t="shared" si="1"/>
        <v>6627</v>
      </c>
      <c r="I41" s="198">
        <f>(D41/H41-1)</f>
        <v>-0.02987777274784975</v>
      </c>
      <c r="J41" s="197">
        <v>56279</v>
      </c>
      <c r="K41" s="196">
        <v>452</v>
      </c>
      <c r="L41" s="196">
        <f t="shared" si="2"/>
        <v>56731</v>
      </c>
      <c r="M41" s="198">
        <f>(L41/$L$8)</f>
        <v>0.004127724219040413</v>
      </c>
      <c r="N41" s="197">
        <v>55522</v>
      </c>
      <c r="O41" s="196">
        <v>717</v>
      </c>
      <c r="P41" s="196">
        <f t="shared" si="3"/>
        <v>56239</v>
      </c>
      <c r="Q41" s="195">
        <f>(L41/P41-1)</f>
        <v>0.008748377460481072</v>
      </c>
    </row>
    <row r="42" spans="1:17" s="187" customFormat="1" ht="18" customHeight="1">
      <c r="A42" s="201" t="s">
        <v>302</v>
      </c>
      <c r="B42" s="200">
        <v>6061</v>
      </c>
      <c r="C42" s="196">
        <v>42</v>
      </c>
      <c r="D42" s="196">
        <f t="shared" si="0"/>
        <v>6103</v>
      </c>
      <c r="E42" s="199">
        <f>D42/$D$8</f>
        <v>0.003929653851775491</v>
      </c>
      <c r="F42" s="197">
        <v>5204</v>
      </c>
      <c r="G42" s="196">
        <v>42</v>
      </c>
      <c r="H42" s="196">
        <f t="shared" si="1"/>
        <v>5246</v>
      </c>
      <c r="I42" s="198">
        <f>(D42/H42-1)</f>
        <v>0.16336256195196341</v>
      </c>
      <c r="J42" s="197">
        <v>51870</v>
      </c>
      <c r="K42" s="196">
        <v>230</v>
      </c>
      <c r="L42" s="196">
        <f t="shared" si="2"/>
        <v>52100</v>
      </c>
      <c r="M42" s="198">
        <f>(L42/$L$8)</f>
        <v>0.003790774564382886</v>
      </c>
      <c r="N42" s="197">
        <v>48617</v>
      </c>
      <c r="O42" s="196">
        <v>784</v>
      </c>
      <c r="P42" s="196">
        <f t="shared" si="3"/>
        <v>49401</v>
      </c>
      <c r="Q42" s="195">
        <f>(L42/P42-1)</f>
        <v>0.054634521568389216</v>
      </c>
    </row>
    <row r="43" spans="1:17" s="187" customFormat="1" ht="18" customHeight="1">
      <c r="A43" s="201" t="s">
        <v>303</v>
      </c>
      <c r="B43" s="200">
        <v>5866</v>
      </c>
      <c r="C43" s="196">
        <v>6</v>
      </c>
      <c r="D43" s="196">
        <f t="shared" si="0"/>
        <v>5872</v>
      </c>
      <c r="E43" s="199">
        <f>D43/$D$8</f>
        <v>0.003780915519846909</v>
      </c>
      <c r="F43" s="197">
        <v>4124</v>
      </c>
      <c r="G43" s="196">
        <v>121</v>
      </c>
      <c r="H43" s="196">
        <f t="shared" si="1"/>
        <v>4245</v>
      </c>
      <c r="I43" s="198">
        <f>(D43/H43-1)</f>
        <v>0.3832744405182569</v>
      </c>
      <c r="J43" s="197">
        <v>56057</v>
      </c>
      <c r="K43" s="196">
        <v>109</v>
      </c>
      <c r="L43" s="196">
        <f t="shared" si="2"/>
        <v>56166</v>
      </c>
      <c r="M43" s="198">
        <f>(L43/$L$8)</f>
        <v>0.004086615051499601</v>
      </c>
      <c r="N43" s="197">
        <v>36478</v>
      </c>
      <c r="O43" s="196">
        <v>232</v>
      </c>
      <c r="P43" s="196">
        <f t="shared" si="3"/>
        <v>36710</v>
      </c>
      <c r="Q43" s="195">
        <f>(L43/P43-1)</f>
        <v>0.5299918278398257</v>
      </c>
    </row>
    <row r="44" spans="1:17" s="187" customFormat="1" ht="18" customHeight="1">
      <c r="A44" s="201" t="s">
        <v>304</v>
      </c>
      <c r="B44" s="200">
        <v>5752</v>
      </c>
      <c r="C44" s="196">
        <v>9</v>
      </c>
      <c r="D44" s="196">
        <f t="shared" si="0"/>
        <v>5761</v>
      </c>
      <c r="E44" s="199">
        <f>D44/$D$8</f>
        <v>0.0037094438538552523</v>
      </c>
      <c r="F44" s="197">
        <v>3902</v>
      </c>
      <c r="G44" s="196">
        <v>11</v>
      </c>
      <c r="H44" s="196">
        <f t="shared" si="1"/>
        <v>3913</v>
      </c>
      <c r="I44" s="198">
        <f>(D44/H44-1)</f>
        <v>0.47227191413237923</v>
      </c>
      <c r="J44" s="197">
        <v>55573</v>
      </c>
      <c r="K44" s="196">
        <v>193</v>
      </c>
      <c r="L44" s="196">
        <f t="shared" si="2"/>
        <v>55766</v>
      </c>
      <c r="M44" s="198">
        <f>(L44/$L$8)</f>
        <v>0.0040575112160724765</v>
      </c>
      <c r="N44" s="197">
        <v>45875</v>
      </c>
      <c r="O44" s="196">
        <v>611</v>
      </c>
      <c r="P44" s="196">
        <f t="shared" si="3"/>
        <v>46486</v>
      </c>
      <c r="Q44" s="195">
        <f>(L44/P44-1)</f>
        <v>0.19962999612786647</v>
      </c>
    </row>
    <row r="45" spans="1:17" s="187" customFormat="1" ht="18" customHeight="1">
      <c r="A45" s="201" t="s">
        <v>305</v>
      </c>
      <c r="B45" s="200">
        <v>5591</v>
      </c>
      <c r="C45" s="196">
        <v>48</v>
      </c>
      <c r="D45" s="196">
        <f t="shared" si="0"/>
        <v>5639</v>
      </c>
      <c r="E45" s="199">
        <f>D45/$D$8</f>
        <v>0.0036308894101527113</v>
      </c>
      <c r="F45" s="197">
        <v>5321</v>
      </c>
      <c r="G45" s="196">
        <v>226</v>
      </c>
      <c r="H45" s="196">
        <f t="shared" si="1"/>
        <v>5547</v>
      </c>
      <c r="I45" s="198">
        <f>(D45/H45-1)</f>
        <v>0.016585541734270848</v>
      </c>
      <c r="J45" s="197">
        <v>58196</v>
      </c>
      <c r="K45" s="196">
        <v>630</v>
      </c>
      <c r="L45" s="196">
        <f t="shared" si="2"/>
        <v>58826</v>
      </c>
      <c r="M45" s="198">
        <f>(L45/$L$8)</f>
        <v>0.004280155557089975</v>
      </c>
      <c r="N45" s="197">
        <v>52885</v>
      </c>
      <c r="O45" s="196">
        <v>2296</v>
      </c>
      <c r="P45" s="196">
        <f t="shared" si="3"/>
        <v>55181</v>
      </c>
      <c r="Q45" s="195">
        <f>(L45/P45-1)</f>
        <v>0.06605534513691302</v>
      </c>
    </row>
    <row r="46" spans="1:17" s="187" customFormat="1" ht="18" customHeight="1">
      <c r="A46" s="201" t="s">
        <v>306</v>
      </c>
      <c r="B46" s="200">
        <v>5205</v>
      </c>
      <c r="C46" s="196">
        <v>397</v>
      </c>
      <c r="D46" s="196">
        <f t="shared" si="0"/>
        <v>5602</v>
      </c>
      <c r="E46" s="199">
        <f>D46/$D$8</f>
        <v>0.0036070655214888257</v>
      </c>
      <c r="F46" s="197">
        <v>6434</v>
      </c>
      <c r="G46" s="196">
        <v>106</v>
      </c>
      <c r="H46" s="196">
        <f t="shared" si="1"/>
        <v>6540</v>
      </c>
      <c r="I46" s="198">
        <f>(D46/H46-1)</f>
        <v>-0.1434250764525994</v>
      </c>
      <c r="J46" s="197">
        <v>61731</v>
      </c>
      <c r="K46" s="196">
        <v>1309</v>
      </c>
      <c r="L46" s="196">
        <f t="shared" si="2"/>
        <v>63040</v>
      </c>
      <c r="M46" s="198">
        <f>(L46/$L$8)</f>
        <v>0.004586764463314724</v>
      </c>
      <c r="N46" s="197">
        <v>56217</v>
      </c>
      <c r="O46" s="196">
        <v>2253</v>
      </c>
      <c r="P46" s="196">
        <f t="shared" si="3"/>
        <v>58470</v>
      </c>
      <c r="Q46" s="195">
        <f>(L46/P46-1)</f>
        <v>0.07815974003762616</v>
      </c>
    </row>
    <row r="47" spans="1:17" s="187" customFormat="1" ht="18" customHeight="1">
      <c r="A47" s="201" t="s">
        <v>307</v>
      </c>
      <c r="B47" s="200">
        <v>5403</v>
      </c>
      <c r="C47" s="196">
        <v>9</v>
      </c>
      <c r="D47" s="196">
        <f t="shared" si="0"/>
        <v>5412</v>
      </c>
      <c r="E47" s="199">
        <f>D47/$D$8</f>
        <v>0.0034847266337553594</v>
      </c>
      <c r="F47" s="197">
        <v>4114</v>
      </c>
      <c r="G47" s="196">
        <v>287</v>
      </c>
      <c r="H47" s="196">
        <f t="shared" si="1"/>
        <v>4401</v>
      </c>
      <c r="I47" s="198">
        <f>(D47/H47-1)</f>
        <v>0.22972051806407645</v>
      </c>
      <c r="J47" s="197">
        <v>47793</v>
      </c>
      <c r="K47" s="196">
        <v>1182</v>
      </c>
      <c r="L47" s="196">
        <f t="shared" si="2"/>
        <v>48975</v>
      </c>
      <c r="M47" s="198">
        <f>(L47/$L$8)</f>
        <v>0.003563400850108481</v>
      </c>
      <c r="N47" s="197">
        <v>41721</v>
      </c>
      <c r="O47" s="196">
        <v>1956</v>
      </c>
      <c r="P47" s="196">
        <f t="shared" si="3"/>
        <v>43677</v>
      </c>
      <c r="Q47" s="195">
        <f>(L47/P47-1)</f>
        <v>0.1212995398035579</v>
      </c>
    </row>
    <row r="48" spans="1:17" s="187" customFormat="1" ht="18" customHeight="1">
      <c r="A48" s="466" t="s">
        <v>308</v>
      </c>
      <c r="B48" s="467">
        <v>5408</v>
      </c>
      <c r="C48" s="468">
        <v>4</v>
      </c>
      <c r="D48" s="468">
        <f t="shared" si="0"/>
        <v>5412</v>
      </c>
      <c r="E48" s="469">
        <f>D48/$D$8</f>
        <v>0.0034847266337553594</v>
      </c>
      <c r="F48" s="470">
        <v>4826</v>
      </c>
      <c r="G48" s="468">
        <v>24</v>
      </c>
      <c r="H48" s="468">
        <f t="shared" si="1"/>
        <v>4850</v>
      </c>
      <c r="I48" s="471">
        <f>(D48/H48-1)</f>
        <v>0.11587628865979371</v>
      </c>
      <c r="J48" s="470">
        <v>50137</v>
      </c>
      <c r="K48" s="468">
        <v>62</v>
      </c>
      <c r="L48" s="468">
        <f t="shared" si="2"/>
        <v>50199</v>
      </c>
      <c r="M48" s="471">
        <f>(L48/$L$8)</f>
        <v>0.00365245858651548</v>
      </c>
      <c r="N48" s="470">
        <v>52667</v>
      </c>
      <c r="O48" s="468">
        <v>174</v>
      </c>
      <c r="P48" s="468">
        <f t="shared" si="3"/>
        <v>52841</v>
      </c>
      <c r="Q48" s="472">
        <f>(L48/P48-1)</f>
        <v>-0.049999053765068746</v>
      </c>
    </row>
    <row r="49" spans="1:17" s="187" customFormat="1" ht="18" customHeight="1">
      <c r="A49" s="201" t="s">
        <v>309</v>
      </c>
      <c r="B49" s="200">
        <v>1798</v>
      </c>
      <c r="C49" s="196">
        <v>3252</v>
      </c>
      <c r="D49" s="196">
        <f t="shared" si="0"/>
        <v>5050</v>
      </c>
      <c r="E49" s="199">
        <f>D49/$D$8</f>
        <v>0.0032516388581789665</v>
      </c>
      <c r="F49" s="197">
        <v>1098</v>
      </c>
      <c r="G49" s="196">
        <v>1721</v>
      </c>
      <c r="H49" s="196">
        <f t="shared" si="1"/>
        <v>2819</v>
      </c>
      <c r="I49" s="198">
        <f>(D49/H49-1)</f>
        <v>0.7914153955303298</v>
      </c>
      <c r="J49" s="197">
        <v>16089</v>
      </c>
      <c r="K49" s="196">
        <v>29687</v>
      </c>
      <c r="L49" s="196">
        <f t="shared" si="2"/>
        <v>45776</v>
      </c>
      <c r="M49" s="198">
        <f>(L49/$L$8)</f>
        <v>0.0033306429262800574</v>
      </c>
      <c r="N49" s="197">
        <v>12067</v>
      </c>
      <c r="O49" s="196">
        <v>20862</v>
      </c>
      <c r="P49" s="196">
        <f t="shared" si="3"/>
        <v>32929</v>
      </c>
      <c r="Q49" s="195">
        <f>(L49/P49-1)</f>
        <v>0.3901424276473624</v>
      </c>
    </row>
    <row r="50" spans="1:17" s="187" customFormat="1" ht="18" customHeight="1">
      <c r="A50" s="201" t="s">
        <v>310</v>
      </c>
      <c r="B50" s="200">
        <v>4885</v>
      </c>
      <c r="C50" s="196">
        <v>35</v>
      </c>
      <c r="D50" s="196">
        <f t="shared" si="0"/>
        <v>4920</v>
      </c>
      <c r="E50" s="199">
        <f>D50/$D$8</f>
        <v>0.003167933303413963</v>
      </c>
      <c r="F50" s="197">
        <v>3892</v>
      </c>
      <c r="G50" s="196">
        <v>21</v>
      </c>
      <c r="H50" s="196">
        <f t="shared" si="1"/>
        <v>3913</v>
      </c>
      <c r="I50" s="198">
        <f>(D50/H50-1)</f>
        <v>0.2573473038589318</v>
      </c>
      <c r="J50" s="197">
        <v>44302</v>
      </c>
      <c r="K50" s="196">
        <v>189</v>
      </c>
      <c r="L50" s="196">
        <f t="shared" si="2"/>
        <v>44491</v>
      </c>
      <c r="M50" s="198">
        <f>(L50/$L$8)</f>
        <v>0.003237146854970422</v>
      </c>
      <c r="N50" s="197">
        <v>37761</v>
      </c>
      <c r="O50" s="196">
        <v>229</v>
      </c>
      <c r="P50" s="196">
        <f t="shared" si="3"/>
        <v>37990</v>
      </c>
      <c r="Q50" s="195">
        <f>(L50/P50-1)</f>
        <v>0.1711239799947355</v>
      </c>
    </row>
    <row r="51" spans="1:17" s="187" customFormat="1" ht="18" customHeight="1">
      <c r="A51" s="201" t="s">
        <v>311</v>
      </c>
      <c r="B51" s="200">
        <v>4870</v>
      </c>
      <c r="C51" s="196">
        <v>5</v>
      </c>
      <c r="D51" s="196">
        <f t="shared" si="0"/>
        <v>4875</v>
      </c>
      <c r="E51" s="199">
        <f>D51/$D$8</f>
        <v>0.003138958303687616</v>
      </c>
      <c r="F51" s="197">
        <v>4010</v>
      </c>
      <c r="G51" s="196">
        <v>27</v>
      </c>
      <c r="H51" s="196">
        <f t="shared" si="1"/>
        <v>4037</v>
      </c>
      <c r="I51" s="198">
        <f>(D51/H51-1)</f>
        <v>0.20757988605400057</v>
      </c>
      <c r="J51" s="197">
        <v>47780</v>
      </c>
      <c r="K51" s="196">
        <v>90</v>
      </c>
      <c r="L51" s="196">
        <f t="shared" si="2"/>
        <v>47870</v>
      </c>
      <c r="M51" s="198">
        <f>(L51/$L$8)</f>
        <v>0.0034830015047410514</v>
      </c>
      <c r="N51" s="197">
        <v>48551</v>
      </c>
      <c r="O51" s="196">
        <v>173</v>
      </c>
      <c r="P51" s="196">
        <f t="shared" si="3"/>
        <v>48724</v>
      </c>
      <c r="Q51" s="195">
        <f>(L51/P51-1)</f>
        <v>-0.01752729660947372</v>
      </c>
    </row>
    <row r="52" spans="1:17" s="187" customFormat="1" ht="18" customHeight="1">
      <c r="A52" s="466" t="s">
        <v>312</v>
      </c>
      <c r="B52" s="467">
        <v>1539</v>
      </c>
      <c r="C52" s="468">
        <v>3170</v>
      </c>
      <c r="D52" s="468">
        <f t="shared" si="0"/>
        <v>4709</v>
      </c>
      <c r="E52" s="469">
        <f>D52/$D$8</f>
        <v>0.003032072749141535</v>
      </c>
      <c r="F52" s="470">
        <v>1538</v>
      </c>
      <c r="G52" s="468">
        <v>3163</v>
      </c>
      <c r="H52" s="468">
        <f t="shared" si="1"/>
        <v>4701</v>
      </c>
      <c r="I52" s="471">
        <f>(D52/H52-1)</f>
        <v>0.001701765581791026</v>
      </c>
      <c r="J52" s="470">
        <v>15960</v>
      </c>
      <c r="K52" s="468">
        <v>32802</v>
      </c>
      <c r="L52" s="468">
        <f t="shared" si="2"/>
        <v>48762</v>
      </c>
      <c r="M52" s="471">
        <f>(L52/$L$8)</f>
        <v>0.0035479030577435376</v>
      </c>
      <c r="N52" s="470">
        <v>16583</v>
      </c>
      <c r="O52" s="468">
        <v>33065</v>
      </c>
      <c r="P52" s="468">
        <f t="shared" si="3"/>
        <v>49648</v>
      </c>
      <c r="Q52" s="472">
        <f>(L52/P52-1)</f>
        <v>-0.01784563325813726</v>
      </c>
    </row>
    <row r="53" spans="1:17" s="187" customFormat="1" ht="18" customHeight="1">
      <c r="A53" s="466" t="s">
        <v>313</v>
      </c>
      <c r="B53" s="467">
        <v>3675</v>
      </c>
      <c r="C53" s="468">
        <v>745</v>
      </c>
      <c r="D53" s="468">
        <f t="shared" si="0"/>
        <v>4420</v>
      </c>
      <c r="E53" s="469">
        <f>D53/$D$8</f>
        <v>0.002845988862010105</v>
      </c>
      <c r="F53" s="470">
        <v>2527</v>
      </c>
      <c r="G53" s="468">
        <v>595</v>
      </c>
      <c r="H53" s="468">
        <f t="shared" si="1"/>
        <v>3122</v>
      </c>
      <c r="I53" s="471">
        <f>(D53/H53-1)</f>
        <v>0.4157591287636131</v>
      </c>
      <c r="J53" s="470">
        <v>25362</v>
      </c>
      <c r="K53" s="468">
        <v>6081</v>
      </c>
      <c r="L53" s="468">
        <f t="shared" si="2"/>
        <v>31443</v>
      </c>
      <c r="M53" s="471">
        <f>(L53/$L$8)</f>
        <v>0.0022877797433376408</v>
      </c>
      <c r="N53" s="470">
        <v>24730</v>
      </c>
      <c r="O53" s="468">
        <v>5904</v>
      </c>
      <c r="P53" s="468">
        <f t="shared" si="3"/>
        <v>30634</v>
      </c>
      <c r="Q53" s="472">
        <f>(L53/P53-1)</f>
        <v>0.026408565646014237</v>
      </c>
    </row>
    <row r="54" spans="1:17" s="187" customFormat="1" ht="18" customHeight="1">
      <c r="A54" s="201" t="s">
        <v>314</v>
      </c>
      <c r="B54" s="200">
        <v>3303</v>
      </c>
      <c r="C54" s="196">
        <v>17</v>
      </c>
      <c r="D54" s="196">
        <f t="shared" si="0"/>
        <v>3320</v>
      </c>
      <c r="E54" s="199">
        <f>D54/$D$8</f>
        <v>0.0021377110909216175</v>
      </c>
      <c r="F54" s="197">
        <v>3683</v>
      </c>
      <c r="G54" s="196">
        <v>25</v>
      </c>
      <c r="H54" s="196">
        <f t="shared" si="1"/>
        <v>3708</v>
      </c>
      <c r="I54" s="198">
        <f>(D54/H54-1)</f>
        <v>-0.10463861920172601</v>
      </c>
      <c r="J54" s="197">
        <v>31506</v>
      </c>
      <c r="K54" s="196">
        <v>166</v>
      </c>
      <c r="L54" s="196">
        <f t="shared" si="2"/>
        <v>31672</v>
      </c>
      <c r="M54" s="198">
        <f>(L54/$L$8)</f>
        <v>0.0023044416891196693</v>
      </c>
      <c r="N54" s="197">
        <v>34923</v>
      </c>
      <c r="O54" s="196">
        <v>281</v>
      </c>
      <c r="P54" s="196">
        <f t="shared" si="3"/>
        <v>35204</v>
      </c>
      <c r="Q54" s="195">
        <f>(L54/P54-1)</f>
        <v>-0.10032950801045337</v>
      </c>
    </row>
    <row r="55" spans="1:17" s="187" customFormat="1" ht="18" customHeight="1">
      <c r="A55" s="201" t="s">
        <v>315</v>
      </c>
      <c r="B55" s="200">
        <v>3285</v>
      </c>
      <c r="C55" s="196">
        <v>1</v>
      </c>
      <c r="D55" s="196">
        <f t="shared" si="0"/>
        <v>3286</v>
      </c>
      <c r="E55" s="199">
        <f>D55/$D$8</f>
        <v>0.002115818868906155</v>
      </c>
      <c r="F55" s="197">
        <v>2741</v>
      </c>
      <c r="G55" s="196">
        <v>15</v>
      </c>
      <c r="H55" s="196">
        <f t="shared" si="1"/>
        <v>2756</v>
      </c>
      <c r="I55" s="198">
        <f>(D55/H55-1)</f>
        <v>0.1923076923076923</v>
      </c>
      <c r="J55" s="197">
        <v>25700</v>
      </c>
      <c r="K55" s="196">
        <v>33</v>
      </c>
      <c r="L55" s="196">
        <f t="shared" si="2"/>
        <v>25733</v>
      </c>
      <c r="M55" s="198">
        <f>(L55/$L$8)</f>
        <v>0.0018723224926154474</v>
      </c>
      <c r="N55" s="197">
        <v>24881</v>
      </c>
      <c r="O55" s="196">
        <v>612</v>
      </c>
      <c r="P55" s="196">
        <f t="shared" si="3"/>
        <v>25493</v>
      </c>
      <c r="Q55" s="195">
        <f>(L55/P55-1)</f>
        <v>0.009414349036990455</v>
      </c>
    </row>
    <row r="56" spans="1:17" s="187" customFormat="1" ht="18" customHeight="1">
      <c r="A56" s="201" t="s">
        <v>316</v>
      </c>
      <c r="B56" s="200">
        <v>1562</v>
      </c>
      <c r="C56" s="196">
        <v>1602</v>
      </c>
      <c r="D56" s="196">
        <f t="shared" si="0"/>
        <v>3164</v>
      </c>
      <c r="E56" s="199">
        <f>D56/$D$8</f>
        <v>0.0020372644252036136</v>
      </c>
      <c r="F56" s="197">
        <v>1586</v>
      </c>
      <c r="G56" s="196">
        <v>1061</v>
      </c>
      <c r="H56" s="196">
        <f t="shared" si="1"/>
        <v>2647</v>
      </c>
      <c r="I56" s="198">
        <f>(D56/H56-1)</f>
        <v>0.19531545145447682</v>
      </c>
      <c r="J56" s="197">
        <v>15741</v>
      </c>
      <c r="K56" s="196">
        <v>15029</v>
      </c>
      <c r="L56" s="196">
        <f t="shared" si="2"/>
        <v>30770</v>
      </c>
      <c r="M56" s="198">
        <f>(L56/$L$8)</f>
        <v>0.002238812540231505</v>
      </c>
      <c r="N56" s="197">
        <v>16352</v>
      </c>
      <c r="O56" s="196">
        <v>12350</v>
      </c>
      <c r="P56" s="196">
        <f t="shared" si="3"/>
        <v>28702</v>
      </c>
      <c r="Q56" s="195">
        <f>(L56/P56-1)</f>
        <v>0.07205072817225289</v>
      </c>
    </row>
    <row r="57" spans="1:17" s="187" customFormat="1" ht="18" customHeight="1" thickBot="1">
      <c r="A57" s="194" t="s">
        <v>317</v>
      </c>
      <c r="B57" s="193">
        <v>154478</v>
      </c>
      <c r="C57" s="189">
        <v>35909</v>
      </c>
      <c r="D57" s="189">
        <f t="shared" si="0"/>
        <v>190387</v>
      </c>
      <c r="E57" s="192">
        <f>D57/$D$8</f>
        <v>0.12258807273111265</v>
      </c>
      <c r="F57" s="190">
        <v>124800</v>
      </c>
      <c r="G57" s="189">
        <v>34643</v>
      </c>
      <c r="H57" s="189">
        <f t="shared" si="1"/>
        <v>159443</v>
      </c>
      <c r="I57" s="191">
        <f>(D57/H57-1)</f>
        <v>0.1940756257722196</v>
      </c>
      <c r="J57" s="190">
        <v>1370929</v>
      </c>
      <c r="K57" s="189">
        <v>332194</v>
      </c>
      <c r="L57" s="189">
        <f t="shared" si="2"/>
        <v>1703123</v>
      </c>
      <c r="M57" s="191">
        <f>(L57/$L$8)</f>
        <v>0.12391852876037379</v>
      </c>
      <c r="N57" s="190">
        <v>1145019</v>
      </c>
      <c r="O57" s="189">
        <v>340045</v>
      </c>
      <c r="P57" s="189">
        <f t="shared" si="3"/>
        <v>1485064</v>
      </c>
      <c r="Q57" s="188">
        <f>(L57/P57-1)</f>
        <v>0.1468347492094617</v>
      </c>
    </row>
    <row r="58" ht="15" thickTop="1">
      <c r="A58" s="121" t="s">
        <v>49</v>
      </c>
    </row>
    <row r="59" ht="14.25" customHeight="1">
      <c r="A59" s="94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8:Q65536 I58:I65536 I3 Q3">
    <cfRule type="cellIs" priority="2" dxfId="93" operator="lessThan" stopIfTrue="1">
      <formula>0</formula>
    </cfRule>
  </conditionalFormatting>
  <conditionalFormatting sqref="Q8:Q57 I8:I57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Octubre 2012</dc:title>
  <dc:subject/>
  <dc:creator>Juan Carlos Torres Camargo</dc:creator>
  <cp:keywords/>
  <dc:description/>
  <cp:lastModifiedBy>Pedro Leon</cp:lastModifiedBy>
  <cp:lastPrinted>2012-04-16T14:34:54Z</cp:lastPrinted>
  <dcterms:created xsi:type="dcterms:W3CDTF">2011-06-09T20:44:59Z</dcterms:created>
  <dcterms:modified xsi:type="dcterms:W3CDTF">2012-12-22T15:05:44Z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AEVVZYF6TF2M-634-468</vt:lpwstr>
  </property>
  <property fmtid="{D5CDD505-2E9C-101B-9397-08002B2CF9AE}" pid="3" name="_dlc_DocIdItemGuid">
    <vt:lpwstr>901e067b-498b-441d-98ee-e8ab150ebb3d</vt:lpwstr>
  </property>
  <property fmtid="{D5CDD505-2E9C-101B-9397-08002B2CF9AE}" pid="4" name="_dlc_DocIdUrl">
    <vt:lpwstr>http://www.aerocivil.gov.co/AAeronautica/Estadisticas/TAereo/EOperacionales/BolPubAnte/_layouts/DocIdRedir.aspx?ID=AEVVZYF6TF2M-634-468, AEVVZYF6TF2M-634-468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114.000000000000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2012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